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55" windowHeight="8400"/>
  </bookViews>
  <sheets>
    <sheet name="Буџет 2013" sheetId="1" r:id="rId1"/>
  </sheets>
  <definedNames>
    <definedName name="_xlnm.Print_Titles" localSheetId="0">'Буџет 2013'!$4:$6</definedName>
  </definedNames>
  <calcPr calcId="125725"/>
</workbook>
</file>

<file path=xl/calcChain.xml><?xml version="1.0" encoding="utf-8"?>
<calcChain xmlns="http://schemas.openxmlformats.org/spreadsheetml/2006/main">
  <c r="F120" i="1"/>
  <c r="G121"/>
  <c r="D120"/>
  <c r="D145"/>
  <c r="F75"/>
  <c r="G49"/>
  <c r="F145"/>
  <c r="E145"/>
  <c r="E108"/>
  <c r="G113"/>
  <c r="G100"/>
  <c r="G62"/>
  <c r="E111"/>
  <c r="G86"/>
  <c r="G97"/>
  <c r="G91"/>
  <c r="G83"/>
  <c r="G82"/>
  <c r="G112"/>
  <c r="G106"/>
  <c r="G63"/>
  <c r="G81"/>
  <c r="G84" l="1"/>
  <c r="G147"/>
  <c r="G146"/>
  <c r="G143"/>
  <c r="E138"/>
  <c r="E136" s="1"/>
  <c r="E130" s="1"/>
  <c r="G109"/>
  <c r="G102"/>
  <c r="G101"/>
  <c r="G88"/>
  <c r="E43"/>
  <c r="E75"/>
  <c r="G87"/>
  <c r="F136"/>
  <c r="F43"/>
  <c r="D43"/>
  <c r="D108"/>
  <c r="G76"/>
  <c r="G79"/>
  <c r="D75"/>
  <c r="E96"/>
  <c r="D132"/>
  <c r="F138"/>
  <c r="D138"/>
  <c r="F96"/>
  <c r="F123"/>
  <c r="F108"/>
  <c r="G108" s="1"/>
  <c r="F111"/>
  <c r="F16"/>
  <c r="F7" s="1"/>
  <c r="D123"/>
  <c r="G125"/>
  <c r="G124"/>
  <c r="G122"/>
  <c r="G120" s="1"/>
  <c r="G118"/>
  <c r="G117"/>
  <c r="G116"/>
  <c r="G115"/>
  <c r="G114"/>
  <c r="G111" s="1"/>
  <c r="D111"/>
  <c r="D96"/>
  <c r="G139"/>
  <c r="F132"/>
  <c r="F130" s="1"/>
  <c r="G134"/>
  <c r="G133"/>
  <c r="G140"/>
  <c r="G137"/>
  <c r="G136" s="1"/>
  <c r="G17"/>
  <c r="G22"/>
  <c r="G59"/>
  <c r="G61"/>
  <c r="G60"/>
  <c r="G26"/>
  <c r="G107"/>
  <c r="G104"/>
  <c r="G103"/>
  <c r="G98"/>
  <c r="G33"/>
  <c r="D16"/>
  <c r="D7" s="1"/>
  <c r="G24"/>
  <c r="G23"/>
  <c r="G25"/>
  <c r="G21"/>
  <c r="G20"/>
  <c r="G19"/>
  <c r="G18"/>
  <c r="G10"/>
  <c r="G9"/>
  <c r="G8"/>
  <c r="G64"/>
  <c r="G52"/>
  <c r="G48"/>
  <c r="G89"/>
  <c r="G66"/>
  <c r="G65"/>
  <c r="G58"/>
  <c r="G57"/>
  <c r="G56"/>
  <c r="G55"/>
  <c r="G54"/>
  <c r="G53"/>
  <c r="G51"/>
  <c r="G50"/>
  <c r="G29"/>
  <c r="G28"/>
  <c r="G27"/>
  <c r="G15"/>
  <c r="G14"/>
  <c r="G12"/>
  <c r="G11"/>
  <c r="D130" l="1"/>
  <c r="E41"/>
  <c r="E128" s="1"/>
  <c r="G145"/>
  <c r="G75"/>
  <c r="G43"/>
  <c r="D41"/>
  <c r="D39" s="1"/>
  <c r="D128" s="1"/>
  <c r="F41"/>
  <c r="F39" s="1"/>
  <c r="F128" s="1"/>
  <c r="G123"/>
  <c r="G138"/>
  <c r="G16"/>
  <c r="G7" s="1"/>
  <c r="G96"/>
  <c r="G132"/>
  <c r="G130" l="1"/>
  <c r="G41"/>
  <c r="G39" s="1"/>
  <c r="G128" s="1"/>
  <c r="D150"/>
  <c r="E150"/>
  <c r="G150" l="1"/>
  <c r="F150"/>
</calcChain>
</file>

<file path=xl/sharedStrings.xml><?xml version="1.0" encoding="utf-8"?>
<sst xmlns="http://schemas.openxmlformats.org/spreadsheetml/2006/main" count="104" uniqueCount="101">
  <si>
    <t>Р.Бр.</t>
  </si>
  <si>
    <t>Економ.
класиф.</t>
  </si>
  <si>
    <t>I</t>
  </si>
  <si>
    <t>Текуће поправке и одржавање (услуге и материјали)</t>
  </si>
  <si>
    <t>Материјал</t>
  </si>
  <si>
    <t>Машине и опрема</t>
  </si>
  <si>
    <t>II</t>
  </si>
  <si>
    <t>Донације и трансфери осталим нивоима власти</t>
  </si>
  <si>
    <t>III</t>
  </si>
  <si>
    <t>IV</t>
  </si>
  <si>
    <t>Бујановац</t>
  </si>
  <si>
    <t>V</t>
  </si>
  <si>
    <t>Програми Координационог тела (КТ)</t>
  </si>
  <si>
    <t>Служба  Координационог  тела  (КТ)</t>
  </si>
  <si>
    <t>Плате  и  додаци  запослених</t>
  </si>
  <si>
    <t>Социјални доприноси на  терет послодавца</t>
  </si>
  <si>
    <t>Стални  трошкови</t>
  </si>
  <si>
    <t>Трошкови  путовања</t>
  </si>
  <si>
    <t>Услуге  по  уговору</t>
  </si>
  <si>
    <t xml:space="preserve">
УКУПНО</t>
  </si>
  <si>
    <t>Социјална давања запосленима</t>
  </si>
  <si>
    <t>Накнада за запослене</t>
  </si>
  <si>
    <t>Прешево</t>
  </si>
  <si>
    <t>СВЕГА</t>
  </si>
  <si>
    <t>Зграде и грађевински објекти</t>
  </si>
  <si>
    <t>Медвеђа</t>
  </si>
  <si>
    <t>Накнаде за социјалну заштиту из буџета</t>
  </si>
  <si>
    <t>Дотације невладиним организацијама</t>
  </si>
  <si>
    <t>Капиталне донације и трансфери за југ Србије</t>
  </si>
  <si>
    <t>Специјализоване услуге</t>
  </si>
  <si>
    <t>ученичке стипендије 2011/2012</t>
  </si>
  <si>
    <t>студентске стипендије 2011/2012</t>
  </si>
  <si>
    <t>конкурс</t>
  </si>
  <si>
    <t>jeнократна помоћ будућим студентима Новосадског У</t>
  </si>
  <si>
    <t>Изградња фискулт сале у гимназ"Скендербеу"(2фаза)</t>
  </si>
  <si>
    <t>Текући  трансфери за југ централне Србије</t>
  </si>
  <si>
    <t>Канцеларија КТ у Прешеву и Бујановцу</t>
  </si>
  <si>
    <t>Асфалтирање регионалног пута Трновац-Брезница</t>
  </si>
  <si>
    <t>Вештачко осемењавање крава</t>
  </si>
  <si>
    <t xml:space="preserve">једнократна помоћ </t>
  </si>
  <si>
    <t>ДОНАЦИЈЕ</t>
  </si>
  <si>
    <t>превоз ученика</t>
  </si>
  <si>
    <t>смештај студената</t>
  </si>
  <si>
    <t>Накнада у натури</t>
  </si>
  <si>
    <t>Награде запосленим и остали посебни расходи</t>
  </si>
  <si>
    <t>накнаде за образовање</t>
  </si>
  <si>
    <t>административне услуге-услуге превођења</t>
  </si>
  <si>
    <t>компјутерске услуге</t>
  </si>
  <si>
    <t>услуге штампања</t>
  </si>
  <si>
    <t>објављивање тендера</t>
  </si>
  <si>
    <t>остале медијске услуге</t>
  </si>
  <si>
    <t>остале стручне услуге</t>
  </si>
  <si>
    <t>угоститељске услуге</t>
  </si>
  <si>
    <t>Субвенције приватним  предузећима</t>
  </si>
  <si>
    <t>Чека на плаћање</t>
  </si>
  <si>
    <t>Наставак асфалтирања пута у селу Клиновац</t>
  </si>
  <si>
    <t>Асфалтирање улица у селу Карадник</t>
  </si>
  <si>
    <t>Асфалтитање улица у селу Раковац</t>
  </si>
  <si>
    <t>Асфалтитање улица у селу Левосоје</t>
  </si>
  <si>
    <t>Реконструкција Вардарске улице у Бујановцу</t>
  </si>
  <si>
    <t>Проширење и одржавање уличне расвете</t>
  </si>
  <si>
    <t>Проширење фекалне канализације</t>
  </si>
  <si>
    <t>Изградња трим стазе у зони Ц-4</t>
  </si>
  <si>
    <t>Санација пешачке зоне у делу Јабланичке улице</t>
  </si>
  <si>
    <t>Зимско одржавање путева</t>
  </si>
  <si>
    <t>Чишћење корита реке Јабланице</t>
  </si>
  <si>
    <t>Повезивање старих цевовода у О.Медвеђа</t>
  </si>
  <si>
    <t>Изградња дечијег игралишта</t>
  </si>
  <si>
    <t>Изград генер пројек и прет.студ-водоснабдевање</t>
  </si>
  <si>
    <t>Изградња породилишта(2 фаза)</t>
  </si>
  <si>
    <t>Изград фиск сале у ОШ"Келеменди"одељЖујинце</t>
  </si>
  <si>
    <t>Реконструкција пута у селу Трнава(2 фаза)</t>
  </si>
  <si>
    <t>Реконстр и асфалт пута Црнотинце-Букуревац</t>
  </si>
  <si>
    <t>Наставак изград фекалне канализац у Прешево</t>
  </si>
  <si>
    <t>Изг тротоара и аутопарк ул М.Лончар-Ћемал Шеху</t>
  </si>
  <si>
    <t>Реконструкција и асфалтирање ул у с.Норча</t>
  </si>
  <si>
    <t>Реконстр и асфалт ул поред реке у с. Ораовица</t>
  </si>
  <si>
    <t>Реконстр и асфалтир сокака ул Кумановска у Прешеву</t>
  </si>
  <si>
    <t>Реконстр лок пута у с Доња Ш-Горња Шошаја</t>
  </si>
  <si>
    <t>Реконстр и асфалт ул поред реке у с. Миратовац</t>
  </si>
  <si>
    <t>Изградња трансформатора 2x1000kva-10/04kv</t>
  </si>
  <si>
    <t>Замена фасадне столарије у ТШ"Прешева"(1фаза)</t>
  </si>
  <si>
    <t>Изградња спортског терена у с Чукарка</t>
  </si>
  <si>
    <t xml:space="preserve">Изград деч вртића, здрав стан, и канц у с Рајинце </t>
  </si>
  <si>
    <t>ЦИП-израда пројекта</t>
  </si>
  <si>
    <t>Зграда факултета у Бујановцу</t>
  </si>
  <si>
    <t>пренето из 2012. год-Курс српског језика</t>
  </si>
  <si>
    <t>Јужна Србија у фокусу</t>
  </si>
  <si>
    <t>Амбасада В. Британије-Курс српског језика</t>
  </si>
  <si>
    <t>VI</t>
  </si>
  <si>
    <t>остале опште услуге(рач)</t>
  </si>
  <si>
    <t>Асфалтирање улица у селу Лопардинце</t>
  </si>
  <si>
    <t>Помоћ за поплаве (тек буџет резерва)</t>
  </si>
  <si>
    <t>Изградња зграде факултета у Бујановцу</t>
  </si>
  <si>
    <t xml:space="preserve">Из средства обезбеђених  Законом о  изменама и допунама  Закона о буџету Републике  Србије за 2013. годину(Службени гласник број 59од  05.07.2013)  у укупном износу од 443.704.00 динара,  глава 3.11 у разделу 3,функција 110, распоређују се и користе за  следеће намене, и то:
 </t>
  </si>
  <si>
    <t>административне услуге</t>
  </si>
  <si>
    <t>пренамена Одлука400-00-00019-02од 19.11.13)</t>
  </si>
  <si>
    <t xml:space="preserve"> Програм распореда и коришћења  средстава Службе Координационог тела од 01.01. до 31.12.2013. године</t>
  </si>
  <si>
    <t>новчане казне</t>
  </si>
  <si>
    <t>Утрошена средства у 2013.год</t>
  </si>
  <si>
    <t>Одобрен буџет који је
усвојила Скупштина  Србије  05.07.2013..године</t>
  </si>
</sst>
</file>

<file path=xl/styles.xml><?xml version="1.0" encoding="utf-8"?>
<styleSheet xmlns="http://schemas.openxmlformats.org/spreadsheetml/2006/main">
  <numFmts count="1">
    <numFmt numFmtId="164" formatCode="#,##0.00\ _D_i_n_."/>
  </numFmts>
  <fonts count="1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64" applyNumberFormat="0" applyAlignment="0" applyProtection="0"/>
  </cellStyleXfs>
  <cellXfs count="3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9" xfId="0" applyNumberFormat="1" applyFont="1" applyBorder="1"/>
    <xf numFmtId="0" fontId="3" fillId="0" borderId="16" xfId="0" applyFont="1" applyBorder="1"/>
    <xf numFmtId="0" fontId="3" fillId="0" borderId="8" xfId="0" applyFont="1" applyBorder="1"/>
    <xf numFmtId="0" fontId="3" fillId="0" borderId="4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0" borderId="6" xfId="0" applyNumberFormat="1" applyFont="1" applyBorder="1"/>
    <xf numFmtId="0" fontId="3" fillId="0" borderId="7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4" fontId="5" fillId="0" borderId="1" xfId="0" applyNumberFormat="1" applyFont="1" applyBorder="1"/>
    <xf numFmtId="0" fontId="3" fillId="0" borderId="39" xfId="0" applyFont="1" applyBorder="1"/>
    <xf numFmtId="4" fontId="5" fillId="0" borderId="1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0" fontId="3" fillId="0" borderId="23" xfId="0" applyFont="1" applyBorder="1"/>
    <xf numFmtId="0" fontId="6" fillId="0" borderId="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" fontId="3" fillId="0" borderId="5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/>
    <xf numFmtId="0" fontId="3" fillId="0" borderId="42" xfId="0" applyFont="1" applyBorder="1" applyAlignment="1">
      <alignment horizontal="center"/>
    </xf>
    <xf numFmtId="0" fontId="3" fillId="0" borderId="41" xfId="0" applyFont="1" applyBorder="1"/>
    <xf numFmtId="0" fontId="3" fillId="0" borderId="43" xfId="0" applyFont="1" applyBorder="1"/>
    <xf numFmtId="4" fontId="5" fillId="0" borderId="4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4" fontId="5" fillId="0" borderId="48" xfId="0" applyNumberFormat="1" applyFont="1" applyBorder="1" applyAlignment="1">
      <alignment horizontal="right"/>
    </xf>
    <xf numFmtId="0" fontId="4" fillId="0" borderId="15" xfId="0" applyFont="1" applyBorder="1"/>
    <xf numFmtId="0" fontId="3" fillId="0" borderId="11" xfId="0" applyFont="1" applyBorder="1"/>
    <xf numFmtId="4" fontId="5" fillId="0" borderId="11" xfId="0" applyNumberFormat="1" applyFont="1" applyBorder="1"/>
    <xf numFmtId="0" fontId="3" fillId="0" borderId="49" xfId="0" applyFont="1" applyBorder="1" applyAlignment="1">
      <alignment horizontal="center"/>
    </xf>
    <xf numFmtId="4" fontId="3" fillId="0" borderId="20" xfId="0" applyNumberFormat="1" applyFont="1" applyBorder="1"/>
    <xf numFmtId="4" fontId="5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4" fontId="3" fillId="0" borderId="6" xfId="0" applyNumberFormat="1" applyFont="1" applyBorder="1" applyAlignment="1"/>
    <xf numFmtId="4" fontId="3" fillId="0" borderId="1" xfId="0" applyNumberFormat="1" applyFont="1" applyBorder="1" applyAlignment="1"/>
    <xf numFmtId="0" fontId="6" fillId="0" borderId="4" xfId="0" applyFont="1" applyBorder="1"/>
    <xf numFmtId="0" fontId="3" fillId="0" borderId="4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" xfId="0" applyNumberFormat="1" applyFont="1" applyBorder="1"/>
    <xf numFmtId="0" fontId="6" fillId="0" borderId="15" xfId="0" applyFont="1" applyBorder="1"/>
    <xf numFmtId="4" fontId="6" fillId="0" borderId="12" xfId="0" applyNumberFormat="1" applyFont="1" applyBorder="1" applyAlignment="1">
      <alignment horizontal="right"/>
    </xf>
    <xf numFmtId="4" fontId="6" fillId="0" borderId="9" xfId="0" applyNumberFormat="1" applyFont="1" applyBorder="1"/>
    <xf numFmtId="0" fontId="3" fillId="0" borderId="17" xfId="0" applyFont="1" applyBorder="1"/>
    <xf numFmtId="0" fontId="5" fillId="0" borderId="4" xfId="0" applyFont="1" applyBorder="1" applyAlignment="1"/>
    <xf numFmtId="4" fontId="5" fillId="0" borderId="9" xfId="0" applyNumberFormat="1" applyFont="1" applyBorder="1"/>
    <xf numFmtId="4" fontId="9" fillId="0" borderId="4" xfId="0" applyNumberFormat="1" applyFont="1" applyBorder="1"/>
    <xf numFmtId="4" fontId="8" fillId="0" borderId="10" xfId="0" applyNumberFormat="1" applyFont="1" applyBorder="1"/>
    <xf numFmtId="4" fontId="9" fillId="0" borderId="24" xfId="0" applyNumberFormat="1" applyFont="1" applyBorder="1" applyAlignment="1">
      <alignment horizontal="right"/>
    </xf>
    <xf numFmtId="4" fontId="9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4" fontId="8" fillId="0" borderId="20" xfId="0" applyNumberFormat="1" applyFont="1" applyBorder="1"/>
    <xf numFmtId="4" fontId="8" fillId="0" borderId="9" xfId="0" applyNumberFormat="1" applyFont="1" applyBorder="1" applyAlignment="1">
      <alignment horizontal="right"/>
    </xf>
    <xf numFmtId="4" fontId="8" fillId="0" borderId="21" xfId="0" applyNumberFormat="1" applyFont="1" applyBorder="1"/>
    <xf numFmtId="0" fontId="6" fillId="0" borderId="16" xfId="0" applyFont="1" applyBorder="1"/>
    <xf numFmtId="4" fontId="6" fillId="0" borderId="6" xfId="0" applyNumberFormat="1" applyFont="1" applyBorder="1"/>
    <xf numFmtId="0" fontId="6" fillId="0" borderId="0" xfId="0" applyFont="1" applyBorder="1"/>
    <xf numFmtId="0" fontId="3" fillId="0" borderId="51" xfId="0" applyFont="1" applyBorder="1"/>
    <xf numFmtId="0" fontId="6" fillId="0" borderId="8" xfId="0" applyFont="1" applyBorder="1"/>
    <xf numFmtId="0" fontId="5" fillId="0" borderId="16" xfId="0" applyFont="1" applyBorder="1" applyAlignment="1"/>
    <xf numFmtId="0" fontId="5" fillId="0" borderId="8" xfId="0" applyFont="1" applyBorder="1" applyAlignment="1"/>
    <xf numFmtId="0" fontId="6" fillId="0" borderId="7" xfId="0" applyFont="1" applyBorder="1"/>
    <xf numFmtId="0" fontId="6" fillId="0" borderId="4" xfId="0" applyFont="1" applyBorder="1" applyAlignment="1">
      <alignment wrapText="1"/>
    </xf>
    <xf numFmtId="4" fontId="5" fillId="0" borderId="27" xfId="0" applyNumberFormat="1" applyFont="1" applyBorder="1" applyAlignment="1">
      <alignment horizontal="right"/>
    </xf>
    <xf numFmtId="4" fontId="5" fillId="0" borderId="10" xfId="0" applyNumberFormat="1" applyFont="1" applyBorder="1"/>
    <xf numFmtId="0" fontId="6" fillId="0" borderId="4" xfId="0" applyFont="1" applyBorder="1" applyAlignment="1"/>
    <xf numFmtId="4" fontId="6" fillId="0" borderId="4" xfId="0" applyNumberFormat="1" applyFont="1" applyBorder="1"/>
    <xf numFmtId="4" fontId="9" fillId="0" borderId="1" xfId="0" applyNumberFormat="1" applyFont="1" applyBorder="1" applyAlignment="1"/>
    <xf numFmtId="4" fontId="9" fillId="0" borderId="21" xfId="0" applyNumberFormat="1" applyFont="1" applyBorder="1" applyAlignment="1"/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3" fillId="0" borderId="7" xfId="0" applyFont="1" applyBorder="1" applyAlignment="1"/>
    <xf numFmtId="0" fontId="4" fillId="0" borderId="4" xfId="0" applyFont="1" applyBorder="1"/>
    <xf numFmtId="4" fontId="4" fillId="0" borderId="1" xfId="0" applyNumberFormat="1" applyFont="1" applyBorder="1" applyAlignment="1"/>
    <xf numFmtId="4" fontId="3" fillId="0" borderId="24" xfId="0" applyNumberFormat="1" applyFont="1" applyBorder="1" applyAlignment="1">
      <alignment horizontal="right"/>
    </xf>
    <xf numFmtId="4" fontId="4" fillId="0" borderId="20" xfId="0" applyNumberFormat="1" applyFont="1" applyBorder="1" applyAlignment="1"/>
    <xf numFmtId="4" fontId="4" fillId="0" borderId="24" xfId="0" applyNumberFormat="1" applyFont="1" applyBorder="1" applyAlignment="1">
      <alignment horizontal="right"/>
    </xf>
    <xf numFmtId="4" fontId="4" fillId="0" borderId="13" xfId="0" applyNumberFormat="1" applyFont="1" applyBorder="1" applyAlignment="1"/>
    <xf numFmtId="0" fontId="4" fillId="0" borderId="22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" fontId="4" fillId="0" borderId="25" xfId="0" applyNumberFormat="1" applyFont="1" applyBorder="1" applyAlignment="1">
      <alignment horizontal="right"/>
    </xf>
    <xf numFmtId="4" fontId="4" fillId="0" borderId="33" xfId="0" applyNumberFormat="1" applyFont="1" applyBorder="1" applyAlignment="1"/>
    <xf numFmtId="4" fontId="4" fillId="0" borderId="34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10" fillId="0" borderId="6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53" xfId="0" applyNumberFormat="1" applyFont="1" applyBorder="1" applyAlignment="1"/>
    <xf numFmtId="4" fontId="3" fillId="0" borderId="53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4" fontId="9" fillId="0" borderId="28" xfId="0" applyNumberFormat="1" applyFont="1" applyBorder="1" applyAlignment="1"/>
    <xf numFmtId="4" fontId="4" fillId="0" borderId="53" xfId="0" applyNumberFormat="1" applyFont="1" applyBorder="1" applyAlignment="1"/>
    <xf numFmtId="4" fontId="3" fillId="0" borderId="20" xfId="0" applyNumberFormat="1" applyFont="1" applyBorder="1" applyAlignment="1"/>
    <xf numFmtId="0" fontId="4" fillId="0" borderId="16" xfId="0" applyFont="1" applyBorder="1" applyAlignment="1">
      <alignment horizontal="center"/>
    </xf>
    <xf numFmtId="4" fontId="6" fillId="0" borderId="5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25" xfId="0" applyNumberFormat="1" applyFont="1" applyBorder="1"/>
    <xf numFmtId="4" fontId="3" fillId="0" borderId="0" xfId="0" applyNumberFormat="1" applyFont="1" applyBorder="1"/>
    <xf numFmtId="4" fontId="4" fillId="0" borderId="6" xfId="0" applyNumberFormat="1" applyFont="1" applyBorder="1" applyAlignment="1">
      <alignment horizontal="right"/>
    </xf>
    <xf numFmtId="4" fontId="4" fillId="0" borderId="12" xfId="0" applyNumberFormat="1" applyFont="1" applyBorder="1" applyAlignment="1"/>
    <xf numFmtId="0" fontId="3" fillId="0" borderId="17" xfId="0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10" xfId="0" applyNumberFormat="1" applyFont="1" applyBorder="1" applyAlignment="1"/>
    <xf numFmtId="4" fontId="4" fillId="0" borderId="21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" fontId="3" fillId="0" borderId="34" xfId="0" applyNumberFormat="1" applyFont="1" applyBorder="1" applyAlignment="1">
      <alignment horizontal="right"/>
    </xf>
    <xf numFmtId="0" fontId="3" fillId="0" borderId="31" xfId="0" applyFont="1" applyBorder="1" applyAlignment="1"/>
    <xf numFmtId="4" fontId="3" fillId="0" borderId="31" xfId="0" applyNumberFormat="1" applyFont="1" applyBorder="1"/>
    <xf numFmtId="4" fontId="5" fillId="0" borderId="48" xfId="0" applyNumberFormat="1" applyFont="1" applyBorder="1"/>
    <xf numFmtId="4" fontId="3" fillId="0" borderId="45" xfId="0" applyNumberFormat="1" applyFont="1" applyBorder="1" applyAlignment="1">
      <alignment horizontal="right"/>
    </xf>
    <xf numFmtId="0" fontId="3" fillId="0" borderId="56" xfId="0" applyFont="1" applyBorder="1"/>
    <xf numFmtId="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4" fontId="9" fillId="0" borderId="0" xfId="0" applyNumberFormat="1" applyFont="1" applyBorder="1" applyAlignment="1"/>
    <xf numFmtId="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5" fillId="0" borderId="0" xfId="0" applyFont="1" applyBorder="1"/>
    <xf numFmtId="4" fontId="4" fillId="0" borderId="0" xfId="0" applyNumberFormat="1" applyFont="1" applyBorder="1"/>
    <xf numFmtId="4" fontId="6" fillId="0" borderId="0" xfId="0" applyNumberFormat="1" applyFont="1" applyBorder="1"/>
    <xf numFmtId="0" fontId="8" fillId="0" borderId="0" xfId="0" applyFont="1" applyBorder="1"/>
    <xf numFmtId="164" fontId="3" fillId="0" borderId="0" xfId="0" applyNumberFormat="1" applyFont="1" applyBorder="1"/>
    <xf numFmtId="0" fontId="12" fillId="0" borderId="50" xfId="0" applyFont="1" applyBorder="1" applyAlignment="1">
      <alignment horizontal="center"/>
    </xf>
    <xf numFmtId="4" fontId="11" fillId="0" borderId="40" xfId="0" applyNumberFormat="1" applyFont="1" applyBorder="1"/>
    <xf numFmtId="4" fontId="11" fillId="0" borderId="13" xfId="0" applyNumberFormat="1" applyFont="1" applyBorder="1"/>
    <xf numFmtId="4" fontId="11" fillId="0" borderId="13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2" fillId="0" borderId="40" xfId="0" applyNumberFormat="1" applyFont="1" applyBorder="1"/>
    <xf numFmtId="4" fontId="12" fillId="0" borderId="13" xfId="0" applyNumberFormat="1" applyFont="1" applyBorder="1"/>
    <xf numFmtId="4" fontId="12" fillId="0" borderId="13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12" fillId="0" borderId="40" xfId="0" applyNumberFormat="1" applyFont="1" applyBorder="1" applyAlignment="1"/>
    <xf numFmtId="4" fontId="12" fillId="0" borderId="13" xfId="0" applyNumberFormat="1" applyFont="1" applyBorder="1" applyAlignment="1"/>
    <xf numFmtId="4" fontId="11" fillId="0" borderId="40" xfId="0" applyNumberFormat="1" applyFont="1" applyBorder="1" applyAlignment="1"/>
    <xf numFmtId="0" fontId="12" fillId="0" borderId="22" xfId="0" applyFont="1" applyBorder="1" applyAlignment="1">
      <alignment horizontal="center"/>
    </xf>
    <xf numFmtId="0" fontId="11" fillId="0" borderId="4" xfId="0" applyFont="1" applyBorder="1" applyAlignment="1"/>
    <xf numFmtId="4" fontId="11" fillId="0" borderId="6" xfId="0" applyNumberFormat="1" applyFont="1" applyBorder="1"/>
    <xf numFmtId="4" fontId="12" fillId="0" borderId="1" xfId="0" applyNumberFormat="1" applyFont="1" applyBorder="1"/>
    <xf numFmtId="4" fontId="11" fillId="0" borderId="29" xfId="0" applyNumberFormat="1" applyFont="1" applyBorder="1" applyAlignment="1">
      <alignment horizontal="right"/>
    </xf>
    <xf numFmtId="0" fontId="12" fillId="0" borderId="8" xfId="0" applyFont="1" applyBorder="1"/>
    <xf numFmtId="4" fontId="12" fillId="0" borderId="29" xfId="0" applyNumberFormat="1" applyFont="1" applyBorder="1" applyAlignment="1">
      <alignment horizontal="right"/>
    </xf>
    <xf numFmtId="0" fontId="12" fillId="0" borderId="4" xfId="0" applyFont="1" applyBorder="1"/>
    <xf numFmtId="4" fontId="11" fillId="0" borderId="1" xfId="0" applyNumberFormat="1" applyFont="1" applyBorder="1"/>
    <xf numFmtId="0" fontId="12" fillId="0" borderId="4" xfId="0" applyFont="1" applyBorder="1" applyAlignment="1"/>
    <xf numFmtId="0" fontId="12" fillId="0" borderId="16" xfId="0" applyFont="1" applyBorder="1"/>
    <xf numFmtId="4" fontId="12" fillId="0" borderId="9" xfId="0" applyNumberFormat="1" applyFont="1" applyBorder="1"/>
    <xf numFmtId="0" fontId="12" fillId="0" borderId="7" xfId="0" applyFont="1" applyBorder="1" applyAlignment="1"/>
    <xf numFmtId="4" fontId="12" fillId="0" borderId="5" xfId="0" applyNumberFormat="1" applyFont="1" applyBorder="1" applyAlignment="1"/>
    <xf numFmtId="4" fontId="12" fillId="0" borderId="53" xfId="0" applyNumberFormat="1" applyFont="1" applyBorder="1" applyAlignment="1">
      <alignment horizontal="right"/>
    </xf>
    <xf numFmtId="0" fontId="12" fillId="0" borderId="16" xfId="0" applyFont="1" applyBorder="1" applyAlignment="1"/>
    <xf numFmtId="4" fontId="12" fillId="0" borderId="9" xfId="0" applyNumberFormat="1" applyFont="1" applyBorder="1" applyAlignment="1"/>
    <xf numFmtId="0" fontId="11" fillId="0" borderId="4" xfId="0" applyFont="1" applyBorder="1"/>
    <xf numFmtId="0" fontId="12" fillId="0" borderId="7" xfId="0" applyFont="1" applyBorder="1"/>
    <xf numFmtId="4" fontId="12" fillId="0" borderId="5" xfId="0" applyNumberFormat="1" applyFont="1" applyBorder="1"/>
    <xf numFmtId="4" fontId="12" fillId="0" borderId="21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" fontId="9" fillId="0" borderId="5" xfId="0" applyNumberFormat="1" applyFont="1" applyBorder="1" applyAlignment="1"/>
    <xf numFmtId="4" fontId="4" fillId="0" borderId="13" xfId="0" applyNumberFormat="1" applyFont="1" applyBorder="1"/>
    <xf numFmtId="4" fontId="8" fillId="0" borderId="13" xfId="0" applyNumberFormat="1" applyFont="1" applyBorder="1" applyAlignment="1"/>
    <xf numFmtId="0" fontId="12" fillId="0" borderId="0" xfId="0" applyFont="1" applyBorder="1"/>
    <xf numFmtId="4" fontId="9" fillId="0" borderId="13" xfId="0" applyNumberFormat="1" applyFont="1" applyBorder="1"/>
    <xf numFmtId="4" fontId="12" fillId="0" borderId="16" xfId="0" applyNumberFormat="1" applyFont="1" applyBorder="1"/>
    <xf numFmtId="4" fontId="8" fillId="0" borderId="13" xfId="0" applyNumberFormat="1" applyFont="1" applyBorder="1"/>
    <xf numFmtId="4" fontId="12" fillId="0" borderId="23" xfId="0" applyNumberFormat="1" applyFont="1" applyBorder="1" applyAlignment="1">
      <alignment horizontal="right"/>
    </xf>
    <xf numFmtId="4" fontId="3" fillId="0" borderId="5" xfId="0" applyNumberFormat="1" applyFont="1" applyBorder="1" applyAlignment="1"/>
    <xf numFmtId="0" fontId="3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40" xfId="0" applyFont="1" applyBorder="1"/>
    <xf numFmtId="0" fontId="4" fillId="0" borderId="40" xfId="0" applyFont="1" applyBorder="1" applyAlignment="1"/>
    <xf numFmtId="4" fontId="6" fillId="0" borderId="27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4" fontId="9" fillId="0" borderId="2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4" fillId="0" borderId="59" xfId="0" applyNumberFormat="1" applyFont="1" applyBorder="1" applyAlignment="1"/>
    <xf numFmtId="4" fontId="4" fillId="0" borderId="45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6" fillId="0" borderId="29" xfId="0" applyNumberFormat="1" applyFont="1" applyBorder="1" applyAlignment="1"/>
    <xf numFmtId="4" fontId="9" fillId="0" borderId="53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24" xfId="0" applyNumberFormat="1" applyFont="1" applyBorder="1" applyAlignment="1"/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0" fontId="3" fillId="0" borderId="40" xfId="0" applyFont="1" applyBorder="1" applyAlignment="1"/>
    <xf numFmtId="4" fontId="3" fillId="0" borderId="13" xfId="0" applyNumberFormat="1" applyFont="1" applyBorder="1"/>
    <xf numFmtId="4" fontId="3" fillId="0" borderId="53" xfId="0" applyNumberFormat="1" applyFont="1" applyBorder="1" applyAlignment="1"/>
    <xf numFmtId="0" fontId="11" fillId="0" borderId="50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0" fontId="12" fillId="0" borderId="4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4" fillId="0" borderId="16" xfId="0" applyNumberFormat="1" applyFont="1" applyBorder="1"/>
    <xf numFmtId="4" fontId="12" fillId="0" borderId="12" xfId="0" applyNumberFormat="1" applyFont="1" applyBorder="1"/>
    <xf numFmtId="0" fontId="12" fillId="0" borderId="31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11" fillId="0" borderId="51" xfId="0" applyNumberFormat="1" applyFont="1" applyBorder="1" applyAlignment="1"/>
    <xf numFmtId="4" fontId="11" fillId="0" borderId="33" xfId="0" applyNumberFormat="1" applyFont="1" applyBorder="1" applyAlignment="1"/>
    <xf numFmtId="4" fontId="11" fillId="0" borderId="33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2" fillId="0" borderId="17" xfId="0" applyNumberFormat="1" applyFont="1" applyBorder="1"/>
    <xf numFmtId="4" fontId="12" fillId="0" borderId="1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0" fontId="11" fillId="0" borderId="31" xfId="0" applyFont="1" applyBorder="1" applyAlignment="1"/>
    <xf numFmtId="4" fontId="11" fillId="0" borderId="51" xfId="0" applyNumberFormat="1" applyFont="1" applyBorder="1"/>
    <xf numFmtId="4" fontId="12" fillId="0" borderId="33" xfId="0" applyNumberFormat="1" applyFont="1" applyBorder="1"/>
    <xf numFmtId="0" fontId="11" fillId="0" borderId="4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36" xfId="0" applyFont="1" applyBorder="1"/>
    <xf numFmtId="4" fontId="6" fillId="0" borderId="66" xfId="0" applyNumberFormat="1" applyFont="1" applyBorder="1" applyAlignment="1"/>
    <xf numFmtId="4" fontId="9" fillId="0" borderId="66" xfId="0" applyNumberFormat="1" applyFont="1" applyBorder="1" applyAlignment="1">
      <alignment horizontal="right"/>
    </xf>
    <xf numFmtId="0" fontId="6" fillId="0" borderId="36" xfId="0" applyFont="1" applyBorder="1"/>
    <xf numFmtId="0" fontId="11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4" fontId="12" fillId="0" borderId="4" xfId="0" applyNumberFormat="1" applyFont="1" applyBorder="1" applyAlignment="1"/>
    <xf numFmtId="4" fontId="11" fillId="0" borderId="1" xfId="0" applyNumberFormat="1" applyFont="1" applyBorder="1" applyAlignment="1"/>
    <xf numFmtId="4" fontId="12" fillId="0" borderId="20" xfId="0" applyNumberFormat="1" applyFont="1" applyBorder="1" applyAlignment="1"/>
    <xf numFmtId="4" fontId="12" fillId="0" borderId="53" xfId="0" applyNumberFormat="1" applyFont="1" applyBorder="1" applyAlignment="1"/>
    <xf numFmtId="0" fontId="12" fillId="0" borderId="8" xfId="0" applyFont="1" applyBorder="1" applyAlignment="1"/>
    <xf numFmtId="4" fontId="12" fillId="0" borderId="6" xfId="0" applyNumberFormat="1" applyFont="1" applyBorder="1"/>
    <xf numFmtId="0" fontId="12" fillId="0" borderId="37" xfId="0" applyFont="1" applyBorder="1" applyAlignment="1">
      <alignment horizontal="center"/>
    </xf>
    <xf numFmtId="4" fontId="12" fillId="0" borderId="25" xfId="0" applyNumberFormat="1" applyFont="1" applyBorder="1"/>
    <xf numFmtId="0" fontId="11" fillId="0" borderId="68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4" fontId="11" fillId="0" borderId="25" xfId="0" applyNumberFormat="1" applyFont="1" applyBorder="1"/>
    <xf numFmtId="4" fontId="11" fillId="0" borderId="65" xfId="0" applyNumberFormat="1" applyFont="1" applyBorder="1" applyAlignment="1">
      <alignment horizontal="right"/>
    </xf>
    <xf numFmtId="0" fontId="12" fillId="0" borderId="6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6" xfId="0" applyFont="1" applyBorder="1"/>
    <xf numFmtId="4" fontId="12" fillId="0" borderId="48" xfId="0" applyNumberFormat="1" applyFont="1" applyBorder="1"/>
    <xf numFmtId="4" fontId="12" fillId="0" borderId="45" xfId="0" applyNumberFormat="1" applyFont="1" applyBorder="1" applyAlignment="1">
      <alignment horizontal="right"/>
    </xf>
    <xf numFmtId="4" fontId="12" fillId="0" borderId="54" xfId="0" applyNumberFormat="1" applyFont="1" applyBorder="1" applyAlignment="1">
      <alignment horizontal="right"/>
    </xf>
    <xf numFmtId="0" fontId="3" fillId="0" borderId="47" xfId="0" applyFont="1" applyBorder="1"/>
    <xf numFmtId="0" fontId="11" fillId="0" borderId="63" xfId="0" applyFont="1" applyBorder="1" applyAlignment="1"/>
    <xf numFmtId="4" fontId="11" fillId="0" borderId="6" xfId="0" applyNumberFormat="1" applyFont="1" applyBorder="1" applyAlignment="1">
      <alignment horizontal="right"/>
    </xf>
    <xf numFmtId="0" fontId="11" fillId="0" borderId="38" xfId="0" applyFont="1" applyBorder="1" applyAlignment="1"/>
    <xf numFmtId="4" fontId="11" fillId="0" borderId="25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0" fontId="13" fillId="2" borderId="50" xfId="1" applyBorder="1" applyAlignment="1">
      <alignment horizontal="center" wrapText="1"/>
    </xf>
    <xf numFmtId="0" fontId="13" fillId="2" borderId="0" xfId="1" applyBorder="1" applyAlignment="1">
      <alignment horizontal="center" wrapText="1"/>
    </xf>
    <xf numFmtId="0" fontId="13" fillId="2" borderId="27" xfId="1" applyBorder="1" applyAlignment="1">
      <alignment horizontal="center" wrapText="1"/>
    </xf>
    <xf numFmtId="4" fontId="5" fillId="0" borderId="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3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5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2"/>
  <sheetViews>
    <sheetView tabSelected="1" topLeftCell="A2" zoomScaleSheetLayoutView="100" workbookViewId="0">
      <selection activeCell="C33" sqref="C33"/>
    </sheetView>
  </sheetViews>
  <sheetFormatPr defaultRowHeight="15"/>
  <cols>
    <col min="1" max="1" width="7.85546875" style="3" customWidth="1"/>
    <col min="2" max="2" width="10.28515625" style="3" customWidth="1"/>
    <col min="3" max="3" width="49.28515625" style="1" customWidth="1"/>
    <col min="4" max="4" width="21.85546875" style="1" customWidth="1"/>
    <col min="5" max="5" width="20.140625" style="1" customWidth="1"/>
    <col min="6" max="6" width="19.7109375" style="1" customWidth="1"/>
    <col min="7" max="7" width="28.85546875" style="1" customWidth="1"/>
    <col min="8" max="8" width="17.85546875" style="1" customWidth="1"/>
    <col min="9" max="9" width="14.28515625" style="361" customWidth="1"/>
    <col min="10" max="37" width="9.140625" style="361"/>
    <col min="38" max="16384" width="9.140625" style="1"/>
  </cols>
  <sheetData>
    <row r="1" spans="1:43" ht="9" hidden="1" customHeight="1" thickBot="1">
      <c r="A1" s="32"/>
      <c r="B1" s="24"/>
      <c r="C1" s="33"/>
      <c r="D1" s="33"/>
      <c r="E1" s="33"/>
      <c r="F1" s="33"/>
      <c r="G1" s="34"/>
    </row>
    <row r="2" spans="1:43" s="355" customFormat="1" ht="34.5" customHeight="1">
      <c r="A2" s="351" t="s">
        <v>97</v>
      </c>
      <c r="B2" s="352"/>
      <c r="C2" s="352"/>
      <c r="D2" s="352"/>
      <c r="E2" s="352"/>
      <c r="F2" s="352"/>
      <c r="G2" s="353"/>
      <c r="H2" s="354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</row>
    <row r="3" spans="1:43" ht="43.5" customHeight="1" thickBot="1">
      <c r="A3" s="324" t="s">
        <v>94</v>
      </c>
      <c r="B3" s="325"/>
      <c r="C3" s="325"/>
      <c r="D3" s="325"/>
      <c r="E3" s="325"/>
      <c r="F3" s="325"/>
      <c r="G3" s="326"/>
      <c r="H3" s="13"/>
    </row>
    <row r="4" spans="1:43" s="2" customFormat="1" ht="21.75" customHeight="1">
      <c r="A4" s="333" t="s">
        <v>0</v>
      </c>
      <c r="B4" s="337" t="s">
        <v>1</v>
      </c>
      <c r="C4" s="340">
        <v>5</v>
      </c>
      <c r="D4" s="358" t="s">
        <v>100</v>
      </c>
      <c r="E4" s="331" t="s">
        <v>54</v>
      </c>
      <c r="F4" s="356" t="s">
        <v>99</v>
      </c>
      <c r="G4" s="335" t="s">
        <v>19</v>
      </c>
      <c r="H4" s="27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</row>
    <row r="5" spans="1:43" s="2" customFormat="1" ht="41.25" customHeight="1" thickBot="1">
      <c r="A5" s="334"/>
      <c r="B5" s="338"/>
      <c r="C5" s="341"/>
      <c r="D5" s="359"/>
      <c r="E5" s="332"/>
      <c r="F5" s="357"/>
      <c r="G5" s="336"/>
      <c r="H5" s="27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</row>
    <row r="6" spans="1:43" s="3" customFormat="1" ht="15.75" thickBot="1">
      <c r="A6" s="44">
        <v>1</v>
      </c>
      <c r="B6" s="106">
        <v>2</v>
      </c>
      <c r="C6" s="21">
        <v>3</v>
      </c>
      <c r="D6" s="37">
        <v>4</v>
      </c>
      <c r="E6" s="36">
        <v>5</v>
      </c>
      <c r="F6" s="21">
        <v>6</v>
      </c>
      <c r="G6" s="47">
        <v>7</v>
      </c>
      <c r="H6" s="28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28"/>
      <c r="AM6" s="28"/>
      <c r="AN6" s="28"/>
      <c r="AO6" s="28"/>
      <c r="AP6" s="28"/>
      <c r="AQ6" s="28"/>
    </row>
    <row r="7" spans="1:43" s="3" customFormat="1" ht="15.75">
      <c r="A7" s="107" t="s">
        <v>2</v>
      </c>
      <c r="B7" s="38"/>
      <c r="C7" s="39" t="s">
        <v>13</v>
      </c>
      <c r="D7" s="40">
        <f>D8+D9+D10+D11+D12+D13+D14+D15+D16+D26+D27+D28+D29</f>
        <v>84055000</v>
      </c>
      <c r="E7" s="40"/>
      <c r="F7" s="40">
        <f>F8+F9+F10+F11+F12+F13+F14+F15+F16+F26+F27+F28+F29</f>
        <v>51505654.699999996</v>
      </c>
      <c r="G7" s="35">
        <f>G8+G9+G10+G11+G12+G14+G13+G15+G16+G26+G27+G28+G29</f>
        <v>32549345.300000001</v>
      </c>
      <c r="H7" s="28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28"/>
      <c r="AM7" s="28"/>
      <c r="AN7" s="28"/>
      <c r="AO7" s="28"/>
      <c r="AP7" s="28"/>
      <c r="AQ7" s="28"/>
    </row>
    <row r="8" spans="1:43" s="3" customFormat="1">
      <c r="A8" s="126"/>
      <c r="B8" s="17">
        <v>411</v>
      </c>
      <c r="C8" s="20" t="s">
        <v>14</v>
      </c>
      <c r="D8" s="9">
        <v>23494000</v>
      </c>
      <c r="E8" s="9"/>
      <c r="F8" s="26">
        <v>22146031.010000002</v>
      </c>
      <c r="G8" s="113">
        <f>D8-F8</f>
        <v>1347968.9899999984</v>
      </c>
      <c r="H8" s="28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28"/>
      <c r="AM8" s="28"/>
      <c r="AN8" s="28"/>
      <c r="AO8" s="28"/>
      <c r="AP8" s="28"/>
      <c r="AQ8" s="28"/>
    </row>
    <row r="9" spans="1:43" s="3" customFormat="1">
      <c r="A9" s="126"/>
      <c r="B9" s="17">
        <v>412</v>
      </c>
      <c r="C9" s="20" t="s">
        <v>15</v>
      </c>
      <c r="D9" s="9">
        <v>4407000</v>
      </c>
      <c r="E9" s="9"/>
      <c r="F9" s="26">
        <v>3961029.07</v>
      </c>
      <c r="G9" s="113">
        <f>D9-F9</f>
        <v>445970.93000000017</v>
      </c>
      <c r="H9" s="28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28"/>
      <c r="AM9" s="28"/>
      <c r="AN9" s="28"/>
      <c r="AO9" s="28"/>
      <c r="AP9" s="28"/>
      <c r="AQ9" s="28"/>
    </row>
    <row r="10" spans="1:43" s="3" customFormat="1">
      <c r="A10" s="126"/>
      <c r="B10" s="17">
        <v>413</v>
      </c>
      <c r="C10" s="20" t="s">
        <v>43</v>
      </c>
      <c r="D10" s="9">
        <v>79201</v>
      </c>
      <c r="E10" s="9"/>
      <c r="F10" s="26">
        <v>78201</v>
      </c>
      <c r="G10" s="113">
        <f>D10-F10</f>
        <v>1000</v>
      </c>
      <c r="H10" s="28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28"/>
      <c r="AM10" s="28"/>
      <c r="AN10" s="28"/>
      <c r="AO10" s="28"/>
      <c r="AP10" s="28"/>
      <c r="AQ10" s="28"/>
    </row>
    <row r="11" spans="1:43" s="3" customFormat="1">
      <c r="A11" s="126"/>
      <c r="B11" s="17">
        <v>414</v>
      </c>
      <c r="C11" s="20" t="s">
        <v>20</v>
      </c>
      <c r="D11" s="9">
        <v>340000</v>
      </c>
      <c r="E11" s="9"/>
      <c r="F11" s="26">
        <v>251052.76</v>
      </c>
      <c r="G11" s="113">
        <f>D11-F11</f>
        <v>88947.239999999991</v>
      </c>
      <c r="H11" s="28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28"/>
      <c r="AM11" s="28"/>
      <c r="AN11" s="28"/>
      <c r="AO11" s="28"/>
      <c r="AP11" s="28"/>
      <c r="AQ11" s="28"/>
    </row>
    <row r="12" spans="1:43" s="3" customFormat="1">
      <c r="A12" s="126"/>
      <c r="B12" s="17">
        <v>415</v>
      </c>
      <c r="C12" s="20" t="s">
        <v>21</v>
      </c>
      <c r="D12" s="9">
        <v>864000</v>
      </c>
      <c r="E12" s="9"/>
      <c r="F12" s="26">
        <v>583408.25</v>
      </c>
      <c r="G12" s="113">
        <f>D12-F12</f>
        <v>280591.75</v>
      </c>
      <c r="H12" s="28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28"/>
      <c r="AM12" s="28"/>
      <c r="AN12" s="28"/>
      <c r="AO12" s="28"/>
      <c r="AP12" s="28"/>
      <c r="AQ12" s="28"/>
    </row>
    <row r="13" spans="1:43" s="3" customFormat="1">
      <c r="A13" s="126"/>
      <c r="B13" s="17">
        <v>416</v>
      </c>
      <c r="C13" s="20" t="s">
        <v>44</v>
      </c>
      <c r="D13" s="9">
        <v>1000</v>
      </c>
      <c r="E13" s="9"/>
      <c r="F13" s="25"/>
      <c r="G13" s="113">
        <v>1000</v>
      </c>
      <c r="H13" s="28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28"/>
      <c r="AM13" s="28"/>
      <c r="AN13" s="28"/>
      <c r="AO13" s="28"/>
      <c r="AP13" s="28"/>
      <c r="AQ13" s="28"/>
    </row>
    <row r="14" spans="1:43" s="3" customFormat="1">
      <c r="A14" s="126"/>
      <c r="B14" s="17">
        <v>421</v>
      </c>
      <c r="C14" s="20" t="s">
        <v>16</v>
      </c>
      <c r="D14" s="9">
        <v>1200000</v>
      </c>
      <c r="E14" s="9"/>
      <c r="F14" s="25">
        <v>1133120.58</v>
      </c>
      <c r="G14" s="113">
        <f>D14-F14</f>
        <v>66879.419999999925</v>
      </c>
      <c r="H14" s="2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28"/>
      <c r="AM14" s="28"/>
      <c r="AN14" s="28"/>
      <c r="AO14" s="28"/>
      <c r="AP14" s="28"/>
      <c r="AQ14" s="28"/>
    </row>
    <row r="15" spans="1:43" s="3" customFormat="1">
      <c r="A15" s="126"/>
      <c r="B15" s="17">
        <v>422</v>
      </c>
      <c r="C15" s="20" t="s">
        <v>17</v>
      </c>
      <c r="D15" s="9">
        <v>2106000</v>
      </c>
      <c r="E15" s="9"/>
      <c r="F15" s="26">
        <v>1736214.47</v>
      </c>
      <c r="G15" s="113">
        <f>D15-F15</f>
        <v>369785.53</v>
      </c>
      <c r="H15" s="28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28"/>
      <c r="AM15" s="28"/>
      <c r="AN15" s="28"/>
      <c r="AO15" s="28"/>
      <c r="AP15" s="28"/>
      <c r="AQ15" s="28"/>
    </row>
    <row r="16" spans="1:43" s="98" customFormat="1" ht="15.75">
      <c r="A16" s="95"/>
      <c r="B16" s="84">
        <v>423</v>
      </c>
      <c r="C16" s="85" t="s">
        <v>18</v>
      </c>
      <c r="D16" s="86">
        <f>D17+D18+D19+D20+D21+D22+D23+D24+D25</f>
        <v>47545799</v>
      </c>
      <c r="E16" s="86"/>
      <c r="F16" s="94">
        <f>F17+F18+F19+F20+F21+F22+F23+F24+F25</f>
        <v>17976036.27</v>
      </c>
      <c r="G16" s="93">
        <f>D16-E16-F16</f>
        <v>29569762.73</v>
      </c>
      <c r="H16" s="97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97"/>
      <c r="AM16" s="97"/>
      <c r="AN16" s="97"/>
      <c r="AO16" s="97"/>
      <c r="AP16" s="97"/>
      <c r="AQ16" s="97"/>
    </row>
    <row r="17" spans="1:43" s="98" customFormat="1" ht="15.75">
      <c r="A17" s="95"/>
      <c r="B17" s="84"/>
      <c r="C17" s="99" t="s">
        <v>46</v>
      </c>
      <c r="D17" s="9">
        <v>24785799</v>
      </c>
      <c r="E17" s="9"/>
      <c r="F17" s="26">
        <v>5544998</v>
      </c>
      <c r="G17" s="91">
        <f>D17-E17-F17</f>
        <v>19240801</v>
      </c>
      <c r="H17" s="97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97"/>
      <c r="AM17" s="97"/>
      <c r="AN17" s="97"/>
      <c r="AO17" s="97"/>
      <c r="AP17" s="97"/>
      <c r="AQ17" s="97"/>
    </row>
    <row r="18" spans="1:43" s="98" customFormat="1" ht="15.75">
      <c r="A18" s="95"/>
      <c r="B18" s="84"/>
      <c r="C18" s="99" t="s">
        <v>47</v>
      </c>
      <c r="D18" s="9">
        <v>300000</v>
      </c>
      <c r="E18" s="86"/>
      <c r="F18" s="26">
        <v>576000</v>
      </c>
      <c r="G18" s="91">
        <f t="shared" ref="G18:G25" si="0">D18-F18</f>
        <v>-276000</v>
      </c>
      <c r="H18" s="97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97"/>
      <c r="AM18" s="97"/>
      <c r="AN18" s="97"/>
      <c r="AO18" s="97"/>
      <c r="AP18" s="97"/>
      <c r="AQ18" s="97"/>
    </row>
    <row r="19" spans="1:43" s="98" customFormat="1" ht="15.75">
      <c r="A19" s="95"/>
      <c r="B19" s="84"/>
      <c r="C19" s="99" t="s">
        <v>95</v>
      </c>
      <c r="D19" s="9">
        <v>100000</v>
      </c>
      <c r="E19" s="86"/>
      <c r="F19" s="26">
        <v>120000</v>
      </c>
      <c r="G19" s="91">
        <f t="shared" si="0"/>
        <v>-20000</v>
      </c>
      <c r="H19" s="97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97"/>
      <c r="AM19" s="97"/>
      <c r="AN19" s="97"/>
      <c r="AO19" s="97"/>
      <c r="AP19" s="97"/>
      <c r="AQ19" s="97"/>
    </row>
    <row r="20" spans="1:43" s="98" customFormat="1" ht="15.75">
      <c r="A20" s="95"/>
      <c r="B20" s="84"/>
      <c r="C20" s="99" t="s">
        <v>48</v>
      </c>
      <c r="D20" s="9">
        <v>5500000</v>
      </c>
      <c r="E20" s="86"/>
      <c r="F20" s="26">
        <v>1343109.5</v>
      </c>
      <c r="G20" s="91">
        <f t="shared" si="0"/>
        <v>4156890.5</v>
      </c>
      <c r="H20" s="97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97"/>
      <c r="AM20" s="97"/>
      <c r="AN20" s="97"/>
      <c r="AO20" s="97"/>
      <c r="AP20" s="97"/>
      <c r="AQ20" s="97"/>
    </row>
    <row r="21" spans="1:43" s="98" customFormat="1" ht="15.75">
      <c r="A21" s="95"/>
      <c r="B21" s="84"/>
      <c r="C21" s="99" t="s">
        <v>49</v>
      </c>
      <c r="D21" s="9">
        <v>1000000</v>
      </c>
      <c r="E21" s="86"/>
      <c r="F21" s="26">
        <v>372200.4</v>
      </c>
      <c r="G21" s="91">
        <f t="shared" si="0"/>
        <v>627799.6</v>
      </c>
      <c r="H21" s="97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97"/>
      <c r="AM21" s="97"/>
      <c r="AN21" s="97"/>
      <c r="AO21" s="97"/>
      <c r="AP21" s="97"/>
      <c r="AQ21" s="97"/>
    </row>
    <row r="22" spans="1:43" s="98" customFormat="1" ht="15.75">
      <c r="A22" s="95"/>
      <c r="B22" s="84"/>
      <c r="C22" s="99" t="s">
        <v>51</v>
      </c>
      <c r="D22" s="9">
        <v>12000000</v>
      </c>
      <c r="E22" s="9"/>
      <c r="F22" s="26">
        <v>8795247.9399999995</v>
      </c>
      <c r="G22" s="91">
        <f>D22-E22-F22</f>
        <v>3204752.0600000005</v>
      </c>
      <c r="H22" s="97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97"/>
      <c r="AM22" s="97"/>
      <c r="AN22" s="97"/>
      <c r="AO22" s="97"/>
      <c r="AP22" s="97"/>
      <c r="AQ22" s="97"/>
    </row>
    <row r="23" spans="1:43" s="98" customFormat="1" ht="15.75">
      <c r="A23" s="95"/>
      <c r="B23" s="84"/>
      <c r="C23" s="99" t="s">
        <v>52</v>
      </c>
      <c r="D23" s="9">
        <v>500000</v>
      </c>
      <c r="E23" s="86"/>
      <c r="F23" s="26">
        <v>645796</v>
      </c>
      <c r="G23" s="91">
        <f t="shared" si="0"/>
        <v>-145796</v>
      </c>
      <c r="H23" s="97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97"/>
      <c r="AM23" s="97"/>
      <c r="AN23" s="97"/>
      <c r="AO23" s="97"/>
      <c r="AP23" s="97"/>
      <c r="AQ23" s="97"/>
    </row>
    <row r="24" spans="1:43" s="98" customFormat="1" ht="15.75">
      <c r="A24" s="95"/>
      <c r="B24" s="84"/>
      <c r="C24" s="99" t="s">
        <v>90</v>
      </c>
      <c r="D24" s="9">
        <v>600000</v>
      </c>
      <c r="E24" s="86"/>
      <c r="F24" s="26">
        <v>136188</v>
      </c>
      <c r="G24" s="91">
        <f t="shared" si="0"/>
        <v>463812</v>
      </c>
      <c r="H24" s="97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97"/>
      <c r="AM24" s="97"/>
      <c r="AN24" s="97"/>
      <c r="AO24" s="97"/>
      <c r="AP24" s="97"/>
      <c r="AQ24" s="97"/>
    </row>
    <row r="25" spans="1:43" s="98" customFormat="1" ht="15.75">
      <c r="A25" s="95"/>
      <c r="B25" s="84"/>
      <c r="C25" s="99" t="s">
        <v>50</v>
      </c>
      <c r="D25" s="9">
        <v>2760000</v>
      </c>
      <c r="E25" s="86"/>
      <c r="F25" s="26">
        <v>442496.43</v>
      </c>
      <c r="G25" s="91">
        <f t="shared" si="0"/>
        <v>2317503.5699999998</v>
      </c>
      <c r="H25" s="97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97"/>
      <c r="AM25" s="97"/>
      <c r="AN25" s="97"/>
      <c r="AO25" s="97"/>
      <c r="AP25" s="97"/>
      <c r="AQ25" s="97"/>
    </row>
    <row r="26" spans="1:43" s="98" customFormat="1" ht="15.75">
      <c r="A26" s="95"/>
      <c r="B26" s="84">
        <v>424</v>
      </c>
      <c r="C26" s="85" t="s">
        <v>29</v>
      </c>
      <c r="D26" s="86">
        <v>500000</v>
      </c>
      <c r="E26" s="86"/>
      <c r="F26" s="94">
        <v>394367.04</v>
      </c>
      <c r="G26" s="93">
        <f>D26-E26-F26</f>
        <v>105632.96000000002</v>
      </c>
      <c r="H26" s="97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97"/>
      <c r="AM26" s="97"/>
      <c r="AN26" s="97"/>
      <c r="AO26" s="97"/>
      <c r="AP26" s="97"/>
      <c r="AQ26" s="97"/>
    </row>
    <row r="27" spans="1:43" s="3" customFormat="1">
      <c r="A27" s="126"/>
      <c r="B27" s="17">
        <v>425</v>
      </c>
      <c r="C27" s="20" t="s">
        <v>3</v>
      </c>
      <c r="D27" s="9">
        <v>100000</v>
      </c>
      <c r="E27" s="9"/>
      <c r="F27" s="26">
        <v>33848</v>
      </c>
      <c r="G27" s="113">
        <f>D27-F27</f>
        <v>66152</v>
      </c>
      <c r="H27" s="28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28"/>
      <c r="AM27" s="28"/>
      <c r="AN27" s="28"/>
      <c r="AO27" s="28"/>
      <c r="AP27" s="28"/>
      <c r="AQ27" s="28"/>
    </row>
    <row r="28" spans="1:43" s="3" customFormat="1">
      <c r="A28" s="126"/>
      <c r="B28" s="17">
        <v>426</v>
      </c>
      <c r="C28" s="20" t="s">
        <v>4</v>
      </c>
      <c r="D28" s="9">
        <v>3218000</v>
      </c>
      <c r="E28" s="9"/>
      <c r="F28" s="26">
        <v>3212346.25</v>
      </c>
      <c r="G28" s="53">
        <f>D28-F28</f>
        <v>5653.75</v>
      </c>
      <c r="H28" s="28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28"/>
      <c r="AM28" s="28"/>
      <c r="AN28" s="28"/>
      <c r="AO28" s="28"/>
      <c r="AP28" s="28"/>
      <c r="AQ28" s="28"/>
    </row>
    <row r="29" spans="1:43" s="3" customFormat="1">
      <c r="A29" s="126"/>
      <c r="B29" s="17">
        <v>512</v>
      </c>
      <c r="C29" s="20" t="s">
        <v>5</v>
      </c>
      <c r="D29" s="9">
        <v>200000</v>
      </c>
      <c r="E29" s="9"/>
      <c r="F29" s="26"/>
      <c r="G29" s="113">
        <f>D29-F29</f>
        <v>200000</v>
      </c>
      <c r="H29" s="28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28"/>
      <c r="AM29" s="28"/>
      <c r="AN29" s="28"/>
      <c r="AO29" s="28"/>
      <c r="AP29" s="28"/>
      <c r="AQ29" s="28"/>
    </row>
    <row r="30" spans="1:43" s="3" customFormat="1">
      <c r="A30" s="126"/>
      <c r="B30" s="17"/>
      <c r="C30" s="20"/>
      <c r="D30" s="9"/>
      <c r="E30" s="9"/>
      <c r="F30" s="26"/>
      <c r="G30" s="113"/>
      <c r="H30" s="28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28"/>
      <c r="AM30" s="28"/>
      <c r="AN30" s="28"/>
      <c r="AO30" s="28"/>
      <c r="AP30" s="28"/>
      <c r="AQ30" s="28"/>
    </row>
    <row r="31" spans="1:43" s="106" customFormat="1" ht="16.5" thickBot="1">
      <c r="A31" s="23"/>
      <c r="B31" s="101"/>
      <c r="C31" s="102"/>
      <c r="D31" s="103"/>
      <c r="E31" s="87"/>
      <c r="F31" s="104"/>
      <c r="G31" s="105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28"/>
      <c r="AM31" s="28"/>
      <c r="AN31" s="28"/>
      <c r="AO31" s="28"/>
      <c r="AP31" s="28"/>
      <c r="AQ31" s="28"/>
    </row>
    <row r="32" spans="1:43" s="3" customFormat="1" ht="15.75">
      <c r="A32" s="226"/>
      <c r="B32" s="227"/>
      <c r="C32" s="228"/>
      <c r="D32" s="229"/>
      <c r="E32" s="230"/>
      <c r="F32" s="231"/>
      <c r="G32" s="232"/>
      <c r="H32" s="28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28"/>
      <c r="AM32" s="28"/>
      <c r="AN32" s="28"/>
      <c r="AO32" s="28"/>
      <c r="AP32" s="28"/>
      <c r="AQ32" s="28"/>
    </row>
    <row r="33" spans="1:49" s="133" customFormat="1" ht="15.75">
      <c r="A33" s="126"/>
      <c r="B33" s="121">
        <v>454</v>
      </c>
      <c r="C33" s="139" t="s">
        <v>53</v>
      </c>
      <c r="D33" s="86">
        <v>60000000</v>
      </c>
      <c r="E33" s="9"/>
      <c r="F33" s="94">
        <v>59582131.799999997</v>
      </c>
      <c r="G33" s="93">
        <f>D33-F33</f>
        <v>417868.20000000298</v>
      </c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28"/>
      <c r="AM33" s="28"/>
      <c r="AN33" s="28"/>
      <c r="AO33" s="28"/>
      <c r="AP33" s="28"/>
      <c r="AQ33" s="28"/>
    </row>
    <row r="34" spans="1:49" s="3" customFormat="1" ht="15.75">
      <c r="A34" s="126"/>
      <c r="B34" s="121"/>
      <c r="C34" s="140"/>
      <c r="D34" s="131"/>
      <c r="E34" s="110"/>
      <c r="F34" s="132"/>
      <c r="G34" s="93"/>
      <c r="H34" s="28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28"/>
      <c r="AM34" s="28"/>
      <c r="AN34" s="28"/>
      <c r="AO34" s="28"/>
      <c r="AP34" s="28"/>
      <c r="AQ34" s="28"/>
    </row>
    <row r="35" spans="1:49" s="3" customFormat="1" ht="15.75">
      <c r="A35" s="126"/>
      <c r="B35" s="121"/>
      <c r="C35" s="141"/>
      <c r="D35" s="86"/>
      <c r="E35" s="128"/>
      <c r="F35" s="94"/>
      <c r="G35" s="108"/>
      <c r="H35" s="28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28"/>
      <c r="AM35" s="28"/>
      <c r="AN35" s="28"/>
      <c r="AO35" s="28"/>
      <c r="AP35" s="28"/>
      <c r="AQ35" s="28"/>
    </row>
    <row r="36" spans="1:49" s="3" customFormat="1" ht="16.5" thickBot="1">
      <c r="A36" s="126"/>
      <c r="B36" s="121"/>
      <c r="C36" s="141"/>
      <c r="D36" s="135"/>
      <c r="E36" s="128"/>
      <c r="F36" s="136"/>
      <c r="G36" s="137"/>
      <c r="H36" s="28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28"/>
      <c r="AM36" s="28"/>
      <c r="AN36" s="28"/>
      <c r="AO36" s="28"/>
      <c r="AP36" s="28"/>
      <c r="AQ36" s="28"/>
    </row>
    <row r="37" spans="1:49" s="106" customFormat="1" ht="16.5" thickBot="1">
      <c r="A37" s="126"/>
      <c r="B37" s="121"/>
      <c r="C37" s="142"/>
      <c r="D37" s="96"/>
      <c r="E37" s="25"/>
      <c r="F37" s="94"/>
      <c r="G37" s="138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28"/>
      <c r="AM37" s="28"/>
      <c r="AN37" s="28"/>
      <c r="AO37" s="28"/>
      <c r="AP37" s="28"/>
      <c r="AQ37" s="28"/>
    </row>
    <row r="38" spans="1:49" s="3" customFormat="1">
      <c r="A38" s="126"/>
      <c r="B38" s="124"/>
      <c r="C38" s="143"/>
      <c r="D38" s="111"/>
      <c r="E38" s="123"/>
      <c r="F38" s="48"/>
      <c r="G38" s="100"/>
      <c r="H38" s="28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28"/>
      <c r="AM38" s="28"/>
      <c r="AN38" s="28"/>
      <c r="AO38" s="28"/>
      <c r="AP38" s="28"/>
      <c r="AQ38" s="28"/>
    </row>
    <row r="39" spans="1:49" ht="15.75">
      <c r="A39" s="95" t="s">
        <v>6</v>
      </c>
      <c r="B39" s="121">
        <v>463</v>
      </c>
      <c r="C39" s="41" t="s">
        <v>12</v>
      </c>
      <c r="D39" s="62">
        <f>D41+D108</f>
        <v>256930000</v>
      </c>
      <c r="E39" s="79"/>
      <c r="F39" s="67">
        <f>F41+F108</f>
        <v>239751228.24000001</v>
      </c>
      <c r="G39" s="68">
        <f>G41+G108</f>
        <v>17178771.759999994</v>
      </c>
      <c r="H39" s="13"/>
      <c r="AL39" s="13"/>
      <c r="AM39" s="13"/>
      <c r="AN39" s="13"/>
      <c r="AO39" s="13"/>
      <c r="AP39" s="13"/>
      <c r="AQ39" s="13"/>
    </row>
    <row r="40" spans="1:49">
      <c r="A40" s="126"/>
      <c r="B40" s="124"/>
      <c r="C40" s="249" t="s">
        <v>7</v>
      </c>
      <c r="D40" s="249"/>
      <c r="E40" s="249"/>
      <c r="F40" s="250"/>
      <c r="G40" s="249"/>
      <c r="H40" s="13"/>
      <c r="AL40" s="13"/>
      <c r="AM40" s="13"/>
      <c r="AN40" s="13"/>
      <c r="AO40" s="13"/>
      <c r="AP40" s="13"/>
      <c r="AQ40" s="13"/>
    </row>
    <row r="41" spans="1:49" ht="15" customHeight="1">
      <c r="A41" s="126"/>
      <c r="B41" s="124">
        <v>463222</v>
      </c>
      <c r="C41" s="13" t="s">
        <v>28</v>
      </c>
      <c r="D41" s="43">
        <f>D43+D75+D96</f>
        <v>247930000</v>
      </c>
      <c r="E41" s="43">
        <f>E43+E75+E96</f>
        <v>0</v>
      </c>
      <c r="F41" s="46">
        <f>F43+F75+F96</f>
        <v>230751228.24000001</v>
      </c>
      <c r="G41" s="125">
        <f>G43+G75+G96+G108</f>
        <v>17178771.759999994</v>
      </c>
      <c r="H41" s="13"/>
      <c r="AL41" s="13"/>
      <c r="AM41" s="13"/>
      <c r="AN41" s="13"/>
      <c r="AO41" s="13"/>
      <c r="AP41" s="13"/>
      <c r="AQ41" s="13"/>
    </row>
    <row r="42" spans="1:49" hidden="1">
      <c r="A42" s="126"/>
      <c r="B42" s="124"/>
      <c r="C42" s="13"/>
      <c r="D42" s="42"/>
      <c r="E42" s="42"/>
      <c r="F42" s="65"/>
      <c r="G42" s="19"/>
      <c r="H42" s="13"/>
      <c r="AL42" s="13"/>
      <c r="AM42" s="13"/>
      <c r="AN42" s="13"/>
      <c r="AO42" s="13"/>
      <c r="AP42" s="13"/>
      <c r="AQ42" s="13"/>
    </row>
    <row r="43" spans="1:49" ht="15.75" customHeight="1">
      <c r="A43" s="126"/>
      <c r="B43" s="124"/>
      <c r="C43" s="59" t="s">
        <v>22</v>
      </c>
      <c r="D43" s="16">
        <f>D48+D49+D50+D51+D52+D53+D54+D55+D56+D57+D58+D59+D60+D61+D62+D63+D64</f>
        <v>103644600</v>
      </c>
      <c r="E43" s="14">
        <f>E48+E49+E50+E51+E52+E53+E54+E55+E56+E57+E58+E59+E60+E61+E62+E63+E64+E65</f>
        <v>0</v>
      </c>
      <c r="F43" s="16">
        <f>F48+F49+F50+F51+F52+F53+F54+F55+F56+F57+F58+F59+F60+F61+F62+F63+F64</f>
        <v>103355557.65000001</v>
      </c>
      <c r="G43" s="66">
        <f>G48+G49+G50+G51+G52+G53+G54+G55+G56+G57+G58+G59+G60+G61+G62+G63+G64</f>
        <v>289042.34999999916</v>
      </c>
      <c r="H43" s="13"/>
      <c r="AL43" s="13"/>
      <c r="AM43" s="13"/>
      <c r="AN43" s="13"/>
      <c r="AO43" s="13"/>
      <c r="AP43" s="13"/>
      <c r="AQ43" s="13"/>
      <c r="AR43" s="13"/>
    </row>
    <row r="44" spans="1:49" ht="15" hidden="1" customHeight="1">
      <c r="A44" s="126"/>
      <c r="B44" s="124"/>
      <c r="C44" s="11"/>
      <c r="D44" s="327"/>
      <c r="E44" s="342"/>
      <c r="F44" s="327"/>
      <c r="G44" s="320"/>
      <c r="H44" s="13"/>
      <c r="AL44" s="13"/>
      <c r="AM44" s="13"/>
      <c r="AN44" s="13"/>
      <c r="AO44" s="13"/>
      <c r="AP44" s="13"/>
      <c r="AQ44" s="13"/>
      <c r="AR44" s="13"/>
    </row>
    <row r="45" spans="1:49" ht="15" hidden="1" customHeight="1">
      <c r="A45" s="126"/>
      <c r="B45" s="124"/>
      <c r="C45" s="5"/>
      <c r="D45" s="328"/>
      <c r="E45" s="342"/>
      <c r="F45" s="328"/>
      <c r="G45" s="320"/>
      <c r="H45" s="13"/>
      <c r="AL45" s="13"/>
      <c r="AM45" s="13"/>
      <c r="AN45" s="13"/>
      <c r="AO45" s="13"/>
      <c r="AP45" s="13"/>
      <c r="AQ45" s="13"/>
      <c r="AR45" s="13"/>
    </row>
    <row r="46" spans="1:49" ht="15" hidden="1" customHeight="1">
      <c r="A46" s="126"/>
      <c r="B46" s="124"/>
      <c r="C46" s="5"/>
      <c r="D46" s="328"/>
      <c r="E46" s="342"/>
      <c r="F46" s="328"/>
      <c r="G46" s="320"/>
      <c r="H46" s="13"/>
      <c r="AL46" s="13"/>
      <c r="AM46" s="13"/>
      <c r="AN46" s="13"/>
      <c r="AO46" s="13"/>
      <c r="AP46" s="13"/>
      <c r="AQ46" s="13"/>
      <c r="AR46" s="13"/>
    </row>
    <row r="47" spans="1:49" ht="15" hidden="1" customHeight="1">
      <c r="A47" s="126"/>
      <c r="B47" s="124"/>
      <c r="C47" s="6"/>
      <c r="D47" s="329"/>
      <c r="E47" s="342"/>
      <c r="F47" s="329"/>
      <c r="G47" s="321"/>
      <c r="H47" s="13"/>
      <c r="AL47" s="13"/>
      <c r="AM47" s="13"/>
      <c r="AN47" s="13"/>
      <c r="AO47" s="13"/>
      <c r="AP47" s="13"/>
      <c r="AQ47" s="13"/>
      <c r="AR47" s="13"/>
    </row>
    <row r="48" spans="1:49" ht="15" customHeight="1">
      <c r="A48" s="126"/>
      <c r="B48" s="124"/>
      <c r="C48" s="7" t="s">
        <v>34</v>
      </c>
      <c r="D48" s="9">
        <v>1000000</v>
      </c>
      <c r="E48" s="8"/>
      <c r="F48" s="25">
        <v>1000000</v>
      </c>
      <c r="G48" s="18">
        <f>D48-E48-F48</f>
        <v>0</v>
      </c>
      <c r="H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49" ht="15" customHeight="1">
      <c r="A49" s="126"/>
      <c r="B49" s="124"/>
      <c r="C49" s="7" t="s">
        <v>69</v>
      </c>
      <c r="D49" s="9">
        <v>10344600</v>
      </c>
      <c r="E49" s="8"/>
      <c r="F49" s="25">
        <v>10069852.800000001</v>
      </c>
      <c r="G49" s="18">
        <f>D49-E49-F49</f>
        <v>274747.19999999925</v>
      </c>
      <c r="H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</row>
    <row r="50" spans="1:49" ht="15.75" customHeight="1">
      <c r="A50" s="126"/>
      <c r="B50" s="124"/>
      <c r="C50" s="7" t="s">
        <v>70</v>
      </c>
      <c r="D50" s="9">
        <v>5000000</v>
      </c>
      <c r="E50" s="8"/>
      <c r="F50" s="25">
        <v>5000000</v>
      </c>
      <c r="G50" s="113">
        <f t="shared" ref="G50:G66" si="1">D50-F50</f>
        <v>0</v>
      </c>
      <c r="H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ht="15" customHeight="1">
      <c r="A51" s="126"/>
      <c r="B51" s="124"/>
      <c r="C51" s="7" t="s">
        <v>71</v>
      </c>
      <c r="D51" s="9">
        <v>6000000</v>
      </c>
      <c r="E51" s="8"/>
      <c r="F51" s="25">
        <v>6000000</v>
      </c>
      <c r="G51" s="113">
        <f t="shared" si="1"/>
        <v>0</v>
      </c>
      <c r="H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>
      <c r="A52" s="126"/>
      <c r="B52" s="124"/>
      <c r="C52" s="7" t="s">
        <v>72</v>
      </c>
      <c r="D52" s="9">
        <v>8000000</v>
      </c>
      <c r="E52" s="22"/>
      <c r="F52" s="30">
        <v>8000000</v>
      </c>
      <c r="G52" s="113">
        <f>D52-E52-F52</f>
        <v>0</v>
      </c>
      <c r="H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>
      <c r="A53" s="126"/>
      <c r="B53" s="124"/>
      <c r="C53" s="7" t="s">
        <v>73</v>
      </c>
      <c r="D53" s="9">
        <v>3000000</v>
      </c>
      <c r="E53" s="8"/>
      <c r="F53" s="30">
        <v>3000000</v>
      </c>
      <c r="G53" s="113">
        <f t="shared" si="1"/>
        <v>0</v>
      </c>
      <c r="H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>
      <c r="A54" s="126"/>
      <c r="B54" s="124"/>
      <c r="C54" s="51" t="s">
        <v>74</v>
      </c>
      <c r="D54" s="9">
        <v>4000000</v>
      </c>
      <c r="E54" s="8"/>
      <c r="F54" s="25">
        <v>4000000</v>
      </c>
      <c r="G54" s="53">
        <f t="shared" si="1"/>
        <v>0</v>
      </c>
      <c r="H54" s="13"/>
    </row>
    <row r="55" spans="1:49" s="58" customFormat="1">
      <c r="A55" s="126"/>
      <c r="B55" s="124"/>
      <c r="C55" s="80" t="s">
        <v>75</v>
      </c>
      <c r="D55" s="111">
        <v>2000000</v>
      </c>
      <c r="E55" s="8"/>
      <c r="F55" s="25">
        <v>1985704.85</v>
      </c>
      <c r="G55" s="53">
        <f t="shared" si="1"/>
        <v>14295.149999999907</v>
      </c>
      <c r="H55" s="13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</row>
    <row r="56" spans="1:49">
      <c r="A56" s="126"/>
      <c r="B56" s="124"/>
      <c r="C56" s="6" t="s">
        <v>76</v>
      </c>
      <c r="D56" s="29">
        <v>3000000</v>
      </c>
      <c r="E56" s="31"/>
      <c r="F56" s="29">
        <v>3000000</v>
      </c>
      <c r="G56" s="53">
        <f t="shared" si="1"/>
        <v>0</v>
      </c>
      <c r="H56" s="13"/>
    </row>
    <row r="57" spans="1:49">
      <c r="A57" s="126"/>
      <c r="B57" s="124"/>
      <c r="C57" s="7" t="s">
        <v>77</v>
      </c>
      <c r="D57" s="25">
        <v>2000000</v>
      </c>
      <c r="E57" s="25"/>
      <c r="F57" s="25">
        <v>2000000</v>
      </c>
      <c r="G57" s="53">
        <f t="shared" si="1"/>
        <v>0</v>
      </c>
      <c r="H57" s="13"/>
    </row>
    <row r="58" spans="1:49" s="58" customFormat="1">
      <c r="A58" s="126"/>
      <c r="B58" s="124"/>
      <c r="C58" s="7" t="s">
        <v>78</v>
      </c>
      <c r="D58" s="8">
        <v>18000000</v>
      </c>
      <c r="E58" s="8"/>
      <c r="F58" s="9">
        <v>18000000</v>
      </c>
      <c r="G58" s="45">
        <f t="shared" si="1"/>
        <v>0</v>
      </c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</row>
    <row r="59" spans="1:49" s="15" customFormat="1" ht="15.75" thickBot="1">
      <c r="A59" s="126"/>
      <c r="B59" s="124"/>
      <c r="C59" s="6" t="s">
        <v>79</v>
      </c>
      <c r="D59" s="109">
        <v>4000000</v>
      </c>
      <c r="E59" s="10"/>
      <c r="F59" s="111">
        <v>4000000</v>
      </c>
      <c r="G59" s="113">
        <f t="shared" ref="G59:G64" si="2">D59-E59-F59</f>
        <v>0</v>
      </c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</row>
    <row r="60" spans="1:49" s="13" customFormat="1" ht="15.75">
      <c r="A60" s="224"/>
      <c r="B60" s="124"/>
      <c r="C60" s="73" t="s">
        <v>80</v>
      </c>
      <c r="D60" s="70">
        <v>15000000</v>
      </c>
      <c r="E60" s="10"/>
      <c r="F60" s="127">
        <v>15000000</v>
      </c>
      <c r="G60" s="113">
        <f t="shared" si="2"/>
        <v>0</v>
      </c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</row>
    <row r="61" spans="1:49">
      <c r="A61" s="126"/>
      <c r="B61" s="124"/>
      <c r="C61" s="5" t="s">
        <v>81</v>
      </c>
      <c r="D61" s="70">
        <v>1500000</v>
      </c>
      <c r="E61" s="10"/>
      <c r="F61" s="52">
        <v>1500000</v>
      </c>
      <c r="G61" s="113">
        <f t="shared" si="2"/>
        <v>0</v>
      </c>
      <c r="H61" s="13"/>
    </row>
    <row r="62" spans="1:49">
      <c r="A62" s="126"/>
      <c r="B62" s="124"/>
      <c r="C62" s="88" t="s">
        <v>82</v>
      </c>
      <c r="D62" s="61">
        <v>1000000</v>
      </c>
      <c r="E62" s="8"/>
      <c r="F62" s="56">
        <v>1000000</v>
      </c>
      <c r="G62" s="63">
        <f t="shared" si="2"/>
        <v>0</v>
      </c>
      <c r="H62" s="13"/>
    </row>
    <row r="63" spans="1:49">
      <c r="A63" s="126"/>
      <c r="B63" s="124"/>
      <c r="C63" s="88" t="s">
        <v>83</v>
      </c>
      <c r="D63" s="61">
        <v>9500000</v>
      </c>
      <c r="E63" s="8"/>
      <c r="F63" s="56">
        <v>9500000</v>
      </c>
      <c r="G63" s="63">
        <f t="shared" si="2"/>
        <v>0</v>
      </c>
      <c r="H63" s="13"/>
    </row>
    <row r="64" spans="1:49" ht="15" customHeight="1">
      <c r="A64" s="126"/>
      <c r="B64" s="124"/>
      <c r="C64" s="80" t="s">
        <v>69</v>
      </c>
      <c r="D64" s="81">
        <v>10300000</v>
      </c>
      <c r="E64" s="8"/>
      <c r="F64" s="25">
        <v>10300000</v>
      </c>
      <c r="G64" s="113">
        <f t="shared" si="2"/>
        <v>0</v>
      </c>
      <c r="H64" s="13"/>
    </row>
    <row r="65" spans="1:37" s="15" customFormat="1" ht="31.5" customHeight="1" thickBot="1">
      <c r="A65" s="23"/>
      <c r="B65" s="21"/>
      <c r="C65" s="145"/>
      <c r="D65" s="146"/>
      <c r="E65" s="129"/>
      <c r="F65" s="134"/>
      <c r="G65" s="144">
        <f t="shared" si="1"/>
        <v>0</v>
      </c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</row>
    <row r="66" spans="1:37" s="15" customFormat="1" ht="17.25" customHeight="1" thickBot="1">
      <c r="A66" s="32"/>
      <c r="B66" s="207"/>
      <c r="C66" s="149"/>
      <c r="D66" s="344"/>
      <c r="E66" s="147"/>
      <c r="F66" s="148"/>
      <c r="G66" s="233">
        <f t="shared" si="1"/>
        <v>0</v>
      </c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</row>
    <row r="67" spans="1:37" ht="0.75" customHeight="1">
      <c r="A67" s="349"/>
      <c r="B67" s="309"/>
      <c r="C67" s="346"/>
      <c r="D67" s="318"/>
      <c r="E67" s="328"/>
      <c r="F67" s="320"/>
      <c r="G67" s="322"/>
      <c r="H67" s="13"/>
    </row>
    <row r="68" spans="1:37" ht="19.5" hidden="1" customHeight="1">
      <c r="A68" s="349"/>
      <c r="B68" s="309"/>
      <c r="C68" s="347"/>
      <c r="D68" s="345"/>
      <c r="E68" s="330"/>
      <c r="F68" s="339"/>
      <c r="G68" s="323"/>
      <c r="H68" s="13"/>
    </row>
    <row r="69" spans="1:37" ht="15" hidden="1" customHeight="1">
      <c r="A69" s="219"/>
      <c r="B69" s="44"/>
      <c r="C69" s="6"/>
      <c r="D69" s="111"/>
      <c r="E69" s="111"/>
      <c r="F69" s="91"/>
      <c r="G69" s="234"/>
      <c r="H69" s="13"/>
    </row>
    <row r="70" spans="1:37" ht="14.25" hidden="1" customHeight="1">
      <c r="A70" s="219"/>
      <c r="B70" s="44"/>
      <c r="C70" s="7"/>
      <c r="D70" s="111"/>
      <c r="E70" s="111"/>
      <c r="F70" s="91"/>
      <c r="G70" s="234"/>
      <c r="H70" s="13"/>
    </row>
    <row r="71" spans="1:37" ht="13.5" hidden="1" customHeight="1">
      <c r="A71" s="219"/>
      <c r="B71" s="44"/>
      <c r="C71" s="11"/>
      <c r="D71" s="110"/>
      <c r="E71" s="110"/>
      <c r="F71" s="100"/>
      <c r="G71" s="234"/>
      <c r="H71" s="13"/>
    </row>
    <row r="72" spans="1:37" ht="13.5" hidden="1" customHeight="1">
      <c r="A72" s="219"/>
      <c r="B72" s="44"/>
      <c r="C72" s="7"/>
      <c r="D72" s="9"/>
      <c r="E72" s="9"/>
      <c r="F72" s="18"/>
      <c r="G72" s="234"/>
      <c r="H72" s="13"/>
    </row>
    <row r="73" spans="1:37" ht="14.25" hidden="1" customHeight="1">
      <c r="A73" s="219"/>
      <c r="B73" s="44"/>
      <c r="C73" s="7"/>
      <c r="D73" s="9"/>
      <c r="E73" s="9"/>
      <c r="F73" s="18"/>
      <c r="G73" s="234"/>
      <c r="H73" s="13"/>
    </row>
    <row r="74" spans="1:37" ht="14.25" hidden="1" customHeight="1">
      <c r="A74" s="219"/>
      <c r="B74" s="44"/>
      <c r="C74" s="7"/>
      <c r="D74" s="9"/>
      <c r="E74" s="12"/>
      <c r="F74" s="237"/>
      <c r="G74" s="116"/>
      <c r="H74" s="13"/>
    </row>
    <row r="75" spans="1:37" ht="21" customHeight="1">
      <c r="A75" s="219"/>
      <c r="B75" s="44"/>
      <c r="C75" s="89" t="s">
        <v>10</v>
      </c>
      <c r="D75" s="90">
        <f>D76+D79+D81+D82+D83+D84+D86+D87+D88+D89+D91+D93+D95</f>
        <v>111590900</v>
      </c>
      <c r="E75" s="252">
        <f>E79+E81+E82+E83+E84+E86+E87+E88+E89+E91+E93+E95</f>
        <v>0</v>
      </c>
      <c r="F75" s="92">
        <f>F81+F82+F83+F84+F86+F87+F88+F89+F91</f>
        <v>94701170.590000004</v>
      </c>
      <c r="G75" s="92">
        <f>D75-E75-F75</f>
        <v>16889729.409999996</v>
      </c>
      <c r="H75" s="13"/>
    </row>
    <row r="76" spans="1:37" ht="18" customHeight="1">
      <c r="A76" s="219"/>
      <c r="B76" s="44"/>
      <c r="C76" s="7"/>
      <c r="D76" s="310"/>
      <c r="E76" s="317"/>
      <c r="F76" s="314"/>
      <c r="G76" s="306">
        <f>D76-F76</f>
        <v>0</v>
      </c>
      <c r="H76" s="13"/>
    </row>
    <row r="77" spans="1:37" ht="13.5" hidden="1" customHeight="1">
      <c r="A77" s="219"/>
      <c r="B77" s="44"/>
      <c r="C77" s="74"/>
      <c r="D77" s="311"/>
      <c r="E77" s="318"/>
      <c r="F77" s="315"/>
      <c r="G77" s="307"/>
      <c r="H77" s="13"/>
    </row>
    <row r="78" spans="1:37" ht="9.75" hidden="1" customHeight="1">
      <c r="A78" s="219"/>
      <c r="B78" s="44"/>
      <c r="C78" s="75"/>
      <c r="D78" s="312"/>
      <c r="E78" s="319"/>
      <c r="F78" s="316"/>
      <c r="G78" s="308"/>
      <c r="H78" s="13"/>
    </row>
    <row r="79" spans="1:37" ht="18.75" customHeight="1">
      <c r="A79" s="219"/>
      <c r="B79" s="44"/>
      <c r="C79" s="7" t="s">
        <v>93</v>
      </c>
      <c r="D79" s="49">
        <v>16000000</v>
      </c>
      <c r="E79" s="49"/>
      <c r="F79" s="120"/>
      <c r="G79" s="244">
        <f>D79-F79</f>
        <v>16000000</v>
      </c>
      <c r="H79" s="13"/>
    </row>
    <row r="80" spans="1:37" ht="7.5" hidden="1" customHeight="1">
      <c r="A80" s="219"/>
      <c r="B80" s="44"/>
      <c r="C80" s="6"/>
      <c r="D80" s="49"/>
      <c r="E80" s="49"/>
      <c r="F80" s="120"/>
      <c r="G80" s="115"/>
      <c r="H80" s="13"/>
    </row>
    <row r="81" spans="1:37" ht="17.25" customHeight="1">
      <c r="A81" s="219"/>
      <c r="B81" s="44"/>
      <c r="C81" s="6" t="s">
        <v>37</v>
      </c>
      <c r="D81" s="49">
        <v>24790900</v>
      </c>
      <c r="E81" s="49"/>
      <c r="F81" s="120">
        <v>24790910.199999999</v>
      </c>
      <c r="G81" s="115">
        <f>D81-E81-F81</f>
        <v>-10.199999999254942</v>
      </c>
      <c r="H81" s="13"/>
    </row>
    <row r="82" spans="1:37" ht="16.5" customHeight="1">
      <c r="A82" s="219"/>
      <c r="B82" s="44"/>
      <c r="C82" s="276" t="s">
        <v>96</v>
      </c>
      <c r="D82" s="49">
        <v>20000000</v>
      </c>
      <c r="E82" s="49"/>
      <c r="F82" s="120">
        <v>20000783.91</v>
      </c>
      <c r="G82" s="277">
        <f>D82-E82-F82</f>
        <v>-783.91000000014901</v>
      </c>
      <c r="H82" s="13"/>
    </row>
    <row r="83" spans="1:37" ht="14.25" customHeight="1">
      <c r="A83" s="274"/>
      <c r="B83" s="272"/>
      <c r="C83" s="279" t="s">
        <v>59</v>
      </c>
      <c r="D83" s="70">
        <v>21000000</v>
      </c>
      <c r="E83" s="4"/>
      <c r="F83" s="273">
        <v>21000000.719999999</v>
      </c>
      <c r="G83" s="271">
        <f>D83-E83-F83</f>
        <v>-0.7199999988079071</v>
      </c>
      <c r="H83" s="13"/>
    </row>
    <row r="84" spans="1:37" ht="15.75" customHeight="1">
      <c r="A84" s="219"/>
      <c r="B84" s="44"/>
      <c r="C84" s="6" t="s">
        <v>55</v>
      </c>
      <c r="D84" s="48">
        <v>8000000</v>
      </c>
      <c r="E84" s="49"/>
      <c r="F84" s="120">
        <v>7999999.9800000004</v>
      </c>
      <c r="G84" s="115">
        <f>D84-E84-F84</f>
        <v>1.9999999552965164E-2</v>
      </c>
      <c r="H84" s="13"/>
    </row>
    <row r="85" spans="1:37" ht="7.5" hidden="1" customHeight="1">
      <c r="A85" s="219"/>
      <c r="B85" s="44"/>
      <c r="C85" s="6"/>
      <c r="D85" s="48"/>
      <c r="E85" s="48"/>
      <c r="F85" s="238"/>
      <c r="G85" s="235"/>
      <c r="H85" s="13"/>
    </row>
    <row r="86" spans="1:37" ht="18.75" customHeight="1">
      <c r="A86" s="219"/>
      <c r="B86" s="44"/>
      <c r="C86" s="50" t="s">
        <v>56</v>
      </c>
      <c r="D86" s="54">
        <v>4094000</v>
      </c>
      <c r="E86" s="8"/>
      <c r="F86" s="18">
        <v>3848280</v>
      </c>
      <c r="G86" s="251">
        <f>D86-E86-F86</f>
        <v>245720</v>
      </c>
      <c r="H86" s="13"/>
    </row>
    <row r="87" spans="1:37">
      <c r="A87" s="219"/>
      <c r="B87" s="44"/>
      <c r="C87" s="11" t="s">
        <v>57</v>
      </c>
      <c r="D87" s="4">
        <v>5482000</v>
      </c>
      <c r="E87" s="4"/>
      <c r="F87" s="100">
        <v>4835958.0999999996</v>
      </c>
      <c r="G87" s="114">
        <f>D87-E87-F87</f>
        <v>646041.90000000037</v>
      </c>
      <c r="H87" s="13"/>
    </row>
    <row r="88" spans="1:37">
      <c r="A88" s="219"/>
      <c r="B88" s="44"/>
      <c r="C88" s="11" t="s">
        <v>58</v>
      </c>
      <c r="D88" s="218">
        <v>4413000</v>
      </c>
      <c r="E88" s="49"/>
      <c r="F88" s="18">
        <v>4414237.68</v>
      </c>
      <c r="G88" s="114">
        <f>D88-E88-F88</f>
        <v>-1237.679999999702</v>
      </c>
      <c r="H88" s="13"/>
    </row>
    <row r="89" spans="1:37" s="15" customFormat="1" ht="15.75" customHeight="1" thickBot="1">
      <c r="A89" s="219"/>
      <c r="B89" s="44"/>
      <c r="C89" s="221" t="s">
        <v>91</v>
      </c>
      <c r="D89" s="82">
        <v>3811000</v>
      </c>
      <c r="E89" s="49"/>
      <c r="F89" s="18">
        <v>3811000</v>
      </c>
      <c r="G89" s="278">
        <f>D89-F89</f>
        <v>0</v>
      </c>
      <c r="H89" s="13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</row>
    <row r="90" spans="1:37" ht="19.5" hidden="1" customHeight="1">
      <c r="A90" s="219"/>
      <c r="B90" s="44"/>
      <c r="C90" s="5"/>
      <c r="D90" s="57"/>
      <c r="E90" s="4"/>
      <c r="F90" s="112"/>
      <c r="G90" s="223"/>
      <c r="H90" s="13"/>
    </row>
    <row r="91" spans="1:37">
      <c r="A91" s="274"/>
      <c r="B91" s="272"/>
      <c r="C91" s="73" t="s">
        <v>38</v>
      </c>
      <c r="D91" s="82">
        <v>4000000</v>
      </c>
      <c r="E91" s="25"/>
      <c r="F91" s="9">
        <v>4000000</v>
      </c>
      <c r="G91" s="271">
        <f>D91-F91</f>
        <v>0</v>
      </c>
      <c r="H91" s="13"/>
    </row>
    <row r="92" spans="1:37" ht="15.75" hidden="1" customHeight="1">
      <c r="A92" s="219"/>
      <c r="B92" s="44"/>
      <c r="C92" s="76"/>
      <c r="D92" s="49"/>
      <c r="E92" s="49"/>
      <c r="F92" s="120"/>
      <c r="G92" s="115"/>
      <c r="H92" s="13"/>
    </row>
    <row r="93" spans="1:37">
      <c r="A93" s="219"/>
      <c r="B93" s="44"/>
      <c r="C93" s="73"/>
      <c r="D93" s="82"/>
      <c r="E93" s="25"/>
      <c r="F93" s="9"/>
      <c r="G93" s="241"/>
      <c r="H93" s="13"/>
    </row>
    <row r="94" spans="1:37" ht="1.5" hidden="1" customHeight="1">
      <c r="A94" s="219"/>
      <c r="B94" s="44"/>
      <c r="C94" s="71"/>
      <c r="D94" s="111"/>
      <c r="E94" s="111"/>
      <c r="F94" s="18"/>
      <c r="G94" s="114"/>
      <c r="H94" s="13"/>
    </row>
    <row r="95" spans="1:37" ht="15" customHeight="1">
      <c r="A95" s="219"/>
      <c r="B95" s="44"/>
      <c r="C95" s="55"/>
      <c r="D95" s="110"/>
      <c r="E95" s="110"/>
      <c r="F95" s="100"/>
      <c r="G95" s="114"/>
      <c r="H95" s="13"/>
    </row>
    <row r="96" spans="1:37" s="58" customFormat="1" ht="15" customHeight="1">
      <c r="A96" s="240"/>
      <c r="B96" s="239"/>
      <c r="C96" s="222" t="s">
        <v>25</v>
      </c>
      <c r="D96" s="211">
        <f>D97+D98+D100+D101+D102+D103+D104+D106+D107</f>
        <v>32694500</v>
      </c>
      <c r="E96" s="212">
        <f>E97+E100+E98+E101+E102+E103+E104+E106+E107</f>
        <v>0</v>
      </c>
      <c r="F96" s="92">
        <f>F97+F98+F100+F101+F102+F103+F104+F106+F107</f>
        <v>32694500</v>
      </c>
      <c r="G96" s="119">
        <f>G97+G98+G100+G101+G102+G103+G104+G106+G107</f>
        <v>0</v>
      </c>
      <c r="H96" s="13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</row>
    <row r="97" spans="1:37" s="15" customFormat="1" ht="16.5" customHeight="1" thickBot="1">
      <c r="A97" s="219"/>
      <c r="B97" s="44"/>
      <c r="C97" s="77" t="s">
        <v>60</v>
      </c>
      <c r="D97" s="49">
        <v>2352500</v>
      </c>
      <c r="E97" s="49"/>
      <c r="F97" s="120">
        <v>2352500</v>
      </c>
      <c r="G97" s="115">
        <f>D97-E97-F97</f>
        <v>0</v>
      </c>
      <c r="H97" s="13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</row>
    <row r="98" spans="1:37" ht="15" customHeight="1">
      <c r="A98" s="219"/>
      <c r="B98" s="44"/>
      <c r="C98" s="7" t="s">
        <v>61</v>
      </c>
      <c r="D98" s="64">
        <v>1450000</v>
      </c>
      <c r="E98" s="60"/>
      <c r="F98" s="53">
        <v>1450000</v>
      </c>
      <c r="G98" s="117">
        <f>D98-F98</f>
        <v>0</v>
      </c>
      <c r="H98" s="13"/>
    </row>
    <row r="99" spans="1:37" ht="18" hidden="1" customHeight="1">
      <c r="A99" s="219"/>
      <c r="B99" s="44"/>
      <c r="C99" s="7"/>
      <c r="D99" s="8"/>
      <c r="E99" s="8"/>
      <c r="F99" s="18"/>
      <c r="G99" s="114"/>
      <c r="H99" s="13"/>
    </row>
    <row r="100" spans="1:37">
      <c r="A100" s="350"/>
      <c r="B100" s="309"/>
      <c r="C100" s="73" t="s">
        <v>62</v>
      </c>
      <c r="D100" s="82">
        <v>430000</v>
      </c>
      <c r="E100" s="25"/>
      <c r="F100" s="100">
        <v>430000</v>
      </c>
      <c r="G100" s="114">
        <f>D100-E100-F100</f>
        <v>0</v>
      </c>
      <c r="H100" s="13"/>
    </row>
    <row r="101" spans="1:37" ht="15.75" customHeight="1">
      <c r="A101" s="350"/>
      <c r="B101" s="309"/>
      <c r="C101" s="88" t="s">
        <v>63</v>
      </c>
      <c r="D101" s="210">
        <v>16000000</v>
      </c>
      <c r="E101" s="218"/>
      <c r="F101" s="83">
        <v>16000000</v>
      </c>
      <c r="G101" s="118">
        <f>D101-E101-F101</f>
        <v>0</v>
      </c>
      <c r="H101" s="13"/>
    </row>
    <row r="102" spans="1:37" s="58" customFormat="1" ht="15" customHeight="1">
      <c r="A102" s="219"/>
      <c r="B102" s="44"/>
      <c r="C102" s="242" t="s">
        <v>64</v>
      </c>
      <c r="D102" s="243">
        <v>5000000</v>
      </c>
      <c r="E102" s="26"/>
      <c r="F102" s="120">
        <v>5000000</v>
      </c>
      <c r="G102" s="244">
        <f>D102-E102-F102</f>
        <v>0</v>
      </c>
      <c r="H102" s="13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</row>
    <row r="103" spans="1:37">
      <c r="A103" s="173"/>
      <c r="B103" s="208"/>
      <c r="C103" s="213" t="s">
        <v>65</v>
      </c>
      <c r="D103" s="196">
        <v>600000</v>
      </c>
      <c r="E103" s="215"/>
      <c r="F103" s="217">
        <v>600000</v>
      </c>
      <c r="G103" s="206">
        <f>D103-F103</f>
        <v>0</v>
      </c>
      <c r="H103" s="13"/>
    </row>
    <row r="104" spans="1:37" s="72" customFormat="1" ht="16.5" thickBot="1">
      <c r="A104" s="220"/>
      <c r="B104" s="209"/>
      <c r="C104" s="221" t="s">
        <v>66</v>
      </c>
      <c r="D104" s="214">
        <v>1990000</v>
      </c>
      <c r="E104" s="216"/>
      <c r="F104" s="225">
        <v>1990000</v>
      </c>
      <c r="G104" s="236">
        <f>D104-F104</f>
        <v>0</v>
      </c>
      <c r="H104" s="13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</row>
    <row r="105" spans="1:37" ht="1.5" hidden="1" customHeight="1">
      <c r="A105" s="219"/>
      <c r="B105" s="44"/>
      <c r="C105" s="5"/>
      <c r="D105" s="110"/>
      <c r="E105" s="110"/>
      <c r="F105" s="100"/>
      <c r="G105" s="78"/>
      <c r="H105" s="13"/>
    </row>
    <row r="106" spans="1:37">
      <c r="A106" s="219"/>
      <c r="B106" s="44"/>
      <c r="C106" s="73" t="s">
        <v>67</v>
      </c>
      <c r="D106" s="70">
        <v>4000000</v>
      </c>
      <c r="E106" s="10"/>
      <c r="F106" s="113">
        <v>4000000</v>
      </c>
      <c r="G106" s="114">
        <f>D106-E106-F106</f>
        <v>0</v>
      </c>
      <c r="H106" s="13"/>
    </row>
    <row r="107" spans="1:37">
      <c r="A107" s="219"/>
      <c r="B107" s="44"/>
      <c r="C107" s="69" t="s">
        <v>68</v>
      </c>
      <c r="D107" s="70">
        <v>872000</v>
      </c>
      <c r="E107" s="4"/>
      <c r="F107" s="112">
        <v>872000</v>
      </c>
      <c r="G107" s="122">
        <f>D107-F107</f>
        <v>0</v>
      </c>
      <c r="H107" s="13"/>
    </row>
    <row r="108" spans="1:37" ht="15.75">
      <c r="A108" s="245"/>
      <c r="B108" s="185">
        <v>463</v>
      </c>
      <c r="C108" s="186" t="s">
        <v>35</v>
      </c>
      <c r="D108" s="187">
        <f>D109+D110</f>
        <v>9000000</v>
      </c>
      <c r="E108" s="193">
        <f>E109+E110</f>
        <v>0</v>
      </c>
      <c r="F108" s="177">
        <f>F109+F110</f>
        <v>9000000</v>
      </c>
      <c r="G108" s="189">
        <f>D108-E108-F108</f>
        <v>0</v>
      </c>
      <c r="H108" s="13"/>
    </row>
    <row r="109" spans="1:37" ht="12.75" customHeight="1">
      <c r="A109" s="245"/>
      <c r="B109" s="185"/>
      <c r="C109" s="190" t="s">
        <v>36</v>
      </c>
      <c r="D109" s="188">
        <v>3000000</v>
      </c>
      <c r="E109" s="188"/>
      <c r="F109" s="181">
        <v>3000000</v>
      </c>
      <c r="G109" s="191">
        <f>D109-E109-F109</f>
        <v>0</v>
      </c>
      <c r="H109" s="13"/>
    </row>
    <row r="110" spans="1:37" s="58" customFormat="1" ht="17.25" customHeight="1">
      <c r="A110" s="280"/>
      <c r="B110" s="281"/>
      <c r="C110" s="192" t="s">
        <v>92</v>
      </c>
      <c r="D110" s="282">
        <v>6000000</v>
      </c>
      <c r="E110" s="283"/>
      <c r="F110" s="284">
        <v>6000000</v>
      </c>
      <c r="G110" s="285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</row>
    <row r="111" spans="1:37" s="72" customFormat="1" ht="16.5" thickBot="1">
      <c r="A111" s="290" t="s">
        <v>8</v>
      </c>
      <c r="B111" s="291">
        <v>472</v>
      </c>
      <c r="C111" s="266" t="s">
        <v>26</v>
      </c>
      <c r="D111" s="292">
        <f>D112+D113+D114+D115+D116+D117+D118</f>
        <v>36750000</v>
      </c>
      <c r="E111" s="292">
        <f>E112+E113+E114+E115+E116++E117+E118</f>
        <v>0</v>
      </c>
      <c r="F111" s="262">
        <f>F112+F113+F114+F115+F116+F117+F118</f>
        <v>29366684.399999999</v>
      </c>
      <c r="G111" s="293">
        <f>G112+G113+G114+G115+G116+G117+G118</f>
        <v>7383315.5999999996</v>
      </c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</row>
    <row r="112" spans="1:37" s="300" customFormat="1">
      <c r="A112" s="294"/>
      <c r="B112" s="295"/>
      <c r="C112" s="296" t="s">
        <v>30</v>
      </c>
      <c r="D112" s="297">
        <v>14356082</v>
      </c>
      <c r="E112" s="297"/>
      <c r="F112" s="298">
        <v>13446000</v>
      </c>
      <c r="G112" s="299">
        <f>D112-E112-F112</f>
        <v>910082</v>
      </c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</row>
    <row r="113" spans="1:37" ht="15.75">
      <c r="A113" s="269"/>
      <c r="B113" s="270"/>
      <c r="C113" s="286" t="s">
        <v>31</v>
      </c>
      <c r="D113" s="287">
        <v>16576000</v>
      </c>
      <c r="E113" s="287"/>
      <c r="F113" s="265">
        <v>13816082</v>
      </c>
      <c r="G113" s="191">
        <f>D113-E113-F113</f>
        <v>2759918</v>
      </c>
      <c r="H113" s="13"/>
    </row>
    <row r="114" spans="1:37" ht="15.75">
      <c r="A114" s="269"/>
      <c r="B114" s="270"/>
      <c r="C114" s="195" t="s">
        <v>41</v>
      </c>
      <c r="D114" s="196">
        <v>300000</v>
      </c>
      <c r="E114" s="196"/>
      <c r="F114" s="181"/>
      <c r="G114" s="191">
        <f t="shared" ref="G114:G118" si="3">D114-F114</f>
        <v>300000</v>
      </c>
      <c r="H114" s="13"/>
    </row>
    <row r="115" spans="1:37">
      <c r="A115" s="208"/>
      <c r="B115" s="270"/>
      <c r="C115" s="197" t="s">
        <v>42</v>
      </c>
      <c r="D115" s="198">
        <v>181918</v>
      </c>
      <c r="E115" s="198"/>
      <c r="F115" s="181"/>
      <c r="G115" s="191">
        <f t="shared" si="3"/>
        <v>181918</v>
      </c>
      <c r="H115" s="13"/>
    </row>
    <row r="116" spans="1:37">
      <c r="A116" s="208"/>
      <c r="B116" s="270"/>
      <c r="C116" s="192" t="s">
        <v>45</v>
      </c>
      <c r="D116" s="188">
        <v>3800000</v>
      </c>
      <c r="E116" s="188"/>
      <c r="F116" s="181">
        <v>804602.4</v>
      </c>
      <c r="G116" s="191">
        <f t="shared" si="3"/>
        <v>2995397.6</v>
      </c>
      <c r="H116" s="13"/>
    </row>
    <row r="117" spans="1:37">
      <c r="A117" s="208"/>
      <c r="B117" s="270"/>
      <c r="C117" s="192" t="s">
        <v>33</v>
      </c>
      <c r="D117" s="188">
        <v>200000</v>
      </c>
      <c r="E117" s="188"/>
      <c r="F117" s="181"/>
      <c r="G117" s="199">
        <f t="shared" si="3"/>
        <v>200000</v>
      </c>
      <c r="H117" s="13"/>
    </row>
    <row r="118" spans="1:37" ht="15.75">
      <c r="A118" s="269"/>
      <c r="B118" s="270"/>
      <c r="C118" s="200" t="s">
        <v>39</v>
      </c>
      <c r="D118" s="201">
        <v>1336000</v>
      </c>
      <c r="E118" s="201"/>
      <c r="F118" s="181">
        <v>1300000</v>
      </c>
      <c r="G118" s="191">
        <f t="shared" si="3"/>
        <v>36000</v>
      </c>
      <c r="H118" s="13"/>
    </row>
    <row r="119" spans="1:37">
      <c r="A119" s="208"/>
      <c r="B119" s="270"/>
      <c r="C119" s="197"/>
      <c r="D119" s="198"/>
      <c r="E119" s="198"/>
      <c r="F119" s="181"/>
      <c r="G119" s="191"/>
      <c r="H119" s="13"/>
    </row>
    <row r="120" spans="1:37" ht="15.75">
      <c r="A120" s="269" t="s">
        <v>9</v>
      </c>
      <c r="B120" s="270">
        <v>481</v>
      </c>
      <c r="C120" s="202" t="s">
        <v>27</v>
      </c>
      <c r="D120" s="193">
        <f>D121</f>
        <v>1909000</v>
      </c>
      <c r="E120" s="193"/>
      <c r="F120" s="177">
        <f>F121</f>
        <v>698500</v>
      </c>
      <c r="G120" s="189">
        <f>G121+G122</f>
        <v>1271500</v>
      </c>
      <c r="H120" s="13"/>
    </row>
    <row r="121" spans="1:37" ht="15" customHeight="1">
      <c r="A121" s="208"/>
      <c r="B121" s="305"/>
      <c r="C121" s="203" t="s">
        <v>32</v>
      </c>
      <c r="D121" s="204">
        <v>1909000</v>
      </c>
      <c r="E121" s="204"/>
      <c r="F121" s="205">
        <v>698500</v>
      </c>
      <c r="G121" s="206">
        <f>D121-F121</f>
        <v>1210500</v>
      </c>
      <c r="H121" s="13"/>
    </row>
    <row r="122" spans="1:37" ht="15" customHeight="1">
      <c r="A122" s="208"/>
      <c r="B122" s="270">
        <v>483</v>
      </c>
      <c r="C122" s="203" t="s">
        <v>98</v>
      </c>
      <c r="D122" s="204">
        <v>61000</v>
      </c>
      <c r="E122" s="204"/>
      <c r="F122" s="205"/>
      <c r="G122" s="206">
        <f>D122-F122</f>
        <v>61000</v>
      </c>
      <c r="H122" s="13"/>
    </row>
    <row r="123" spans="1:37" ht="21.75" customHeight="1">
      <c r="A123" s="269" t="s">
        <v>11</v>
      </c>
      <c r="B123" s="270">
        <v>511</v>
      </c>
      <c r="C123" s="202" t="s">
        <v>24</v>
      </c>
      <c r="D123" s="174">
        <f>D124+D125</f>
        <v>4000000</v>
      </c>
      <c r="E123" s="175"/>
      <c r="F123" s="176">
        <f>F124+F125</f>
        <v>3900000</v>
      </c>
      <c r="G123" s="177">
        <f>D123-F123</f>
        <v>100000</v>
      </c>
      <c r="H123" s="13"/>
    </row>
    <row r="124" spans="1:37" ht="15" customHeight="1">
      <c r="A124" s="208"/>
      <c r="B124" s="270"/>
      <c r="C124" s="192" t="s">
        <v>84</v>
      </c>
      <c r="D124" s="178">
        <v>3640000</v>
      </c>
      <c r="E124" s="179"/>
      <c r="F124" s="180">
        <v>3540000</v>
      </c>
      <c r="G124" s="181">
        <f>D124-F124</f>
        <v>100000</v>
      </c>
      <c r="H124" s="13"/>
    </row>
    <row r="125" spans="1:37" ht="15" customHeight="1">
      <c r="A125" s="208"/>
      <c r="B125" s="270"/>
      <c r="C125" s="203" t="s">
        <v>85</v>
      </c>
      <c r="D125" s="204">
        <v>360000</v>
      </c>
      <c r="E125" s="204"/>
      <c r="F125" s="205">
        <v>360000</v>
      </c>
      <c r="G125" s="206">
        <f>D125-F125</f>
        <v>0</v>
      </c>
      <c r="H125" s="13"/>
    </row>
    <row r="126" spans="1:37" ht="21.75" hidden="1" customHeight="1">
      <c r="A126" s="269"/>
      <c r="B126" s="270"/>
      <c r="C126" s="202"/>
      <c r="D126" s="174"/>
      <c r="E126" s="175"/>
      <c r="F126" s="176"/>
      <c r="G126" s="177"/>
      <c r="H126" s="13"/>
    </row>
    <row r="127" spans="1:37" ht="11.25" hidden="1" customHeight="1">
      <c r="A127" s="208"/>
      <c r="B127" s="270"/>
      <c r="C127" s="192"/>
      <c r="D127" s="178"/>
      <c r="E127" s="179"/>
      <c r="F127" s="180"/>
      <c r="G127" s="181"/>
      <c r="H127" s="13"/>
    </row>
    <row r="128" spans="1:37" s="13" customFormat="1" ht="18.75" customHeight="1">
      <c r="A128" s="269"/>
      <c r="B128" s="270"/>
      <c r="C128" s="202" t="s">
        <v>23</v>
      </c>
      <c r="D128" s="174">
        <f>D123+D120+D122+D111+D39+D33+D7</f>
        <v>443705000</v>
      </c>
      <c r="E128" s="175">
        <f>E41+E7</f>
        <v>0</v>
      </c>
      <c r="F128" s="176">
        <f>F123+F122+F120+F111+F39+F33+F7</f>
        <v>384804199.13999999</v>
      </c>
      <c r="G128" s="177">
        <f>G123+G120+G111+G39+G33+G7</f>
        <v>58900800.859999999</v>
      </c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</row>
    <row r="129" spans="1:37" s="13" customFormat="1" ht="12.75" customHeight="1">
      <c r="A129" s="269"/>
      <c r="B129" s="313"/>
      <c r="C129" s="194"/>
      <c r="D129" s="178"/>
      <c r="E129" s="179"/>
      <c r="F129" s="180"/>
      <c r="G129" s="18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</row>
    <row r="130" spans="1:37" s="72" customFormat="1" ht="16.5" thickBot="1">
      <c r="A130" s="269" t="s">
        <v>89</v>
      </c>
      <c r="B130" s="313"/>
      <c r="C130" s="202" t="s">
        <v>40</v>
      </c>
      <c r="D130" s="174">
        <f>D132+D136+D138+D145</f>
        <v>10991685.710000001</v>
      </c>
      <c r="E130" s="175">
        <f>E132+E136+E138+E144</f>
        <v>0</v>
      </c>
      <c r="F130" s="176">
        <f>F132+F136+F138+F145</f>
        <v>7793326.21</v>
      </c>
      <c r="G130" s="177">
        <f>G132+G136+G138+G145</f>
        <v>3198359.5</v>
      </c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</row>
    <row r="131" spans="1:37" s="13" customFormat="1" ht="0.75" customHeight="1">
      <c r="A131" s="269" t="s">
        <v>2</v>
      </c>
      <c r="B131" s="270"/>
      <c r="C131" s="186"/>
      <c r="D131" s="178"/>
      <c r="E131" s="179"/>
      <c r="F131" s="180"/>
      <c r="G131" s="18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</row>
    <row r="132" spans="1:37" s="13" customFormat="1" ht="15.75">
      <c r="A132" s="348"/>
      <c r="B132" s="270">
        <v>15</v>
      </c>
      <c r="C132" s="186" t="s">
        <v>86</v>
      </c>
      <c r="D132" s="174">
        <f>D133+D134</f>
        <v>1513164</v>
      </c>
      <c r="E132" s="179"/>
      <c r="F132" s="176">
        <f>F133+F134</f>
        <v>1513164</v>
      </c>
      <c r="G132" s="177">
        <f>D132-E132-F132</f>
        <v>0</v>
      </c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</row>
    <row r="133" spans="1:37" s="13" customFormat="1">
      <c r="A133" s="348"/>
      <c r="B133" s="270"/>
      <c r="C133" s="192">
        <v>424</v>
      </c>
      <c r="D133" s="178">
        <v>1250384</v>
      </c>
      <c r="E133" s="179"/>
      <c r="F133" s="180">
        <v>1250384</v>
      </c>
      <c r="G133" s="181">
        <f>D133-E133-F133</f>
        <v>0</v>
      </c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</row>
    <row r="134" spans="1:37" s="13" customFormat="1">
      <c r="A134" s="208"/>
      <c r="B134" s="270"/>
      <c r="C134" s="194">
        <v>422</v>
      </c>
      <c r="D134" s="182">
        <v>262780</v>
      </c>
      <c r="E134" s="183"/>
      <c r="F134" s="180">
        <v>262780</v>
      </c>
      <c r="G134" s="181">
        <f>D134-E134-F134</f>
        <v>0</v>
      </c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</row>
    <row r="135" spans="1:37" s="13" customFormat="1" ht="10.5" customHeight="1">
      <c r="A135" s="208"/>
      <c r="B135" s="270"/>
      <c r="C135" s="192"/>
      <c r="D135" s="178"/>
      <c r="E135" s="179"/>
      <c r="F135" s="180"/>
      <c r="G135" s="18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</row>
    <row r="136" spans="1:37" s="13" customFormat="1" ht="15.75">
      <c r="A136" s="208"/>
      <c r="B136" s="270">
        <v>5</v>
      </c>
      <c r="C136" s="186" t="s">
        <v>87</v>
      </c>
      <c r="D136" s="184">
        <v>712154.84</v>
      </c>
      <c r="E136" s="183">
        <f>E137+E138+E140</f>
        <v>0</v>
      </c>
      <c r="F136" s="176">
        <f>F137</f>
        <v>0</v>
      </c>
      <c r="G136" s="177">
        <f>G137</f>
        <v>712154.84</v>
      </c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</row>
    <row r="137" spans="1:37" s="13" customFormat="1">
      <c r="A137" s="208"/>
      <c r="B137" s="270"/>
      <c r="C137" s="192"/>
      <c r="D137" s="178">
        <v>712154.84</v>
      </c>
      <c r="E137" s="179"/>
      <c r="F137" s="180"/>
      <c r="G137" s="181">
        <f>D137-E137-F137</f>
        <v>712154.84</v>
      </c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</row>
    <row r="138" spans="1:37" s="13" customFormat="1" ht="15.75">
      <c r="A138" s="208"/>
      <c r="B138" s="270">
        <v>5</v>
      </c>
      <c r="C138" s="186" t="s">
        <v>88</v>
      </c>
      <c r="D138" s="184">
        <f>D139+D140</f>
        <v>4716681.16</v>
      </c>
      <c r="E138" s="183">
        <f>E139+E140+E142</f>
        <v>0</v>
      </c>
      <c r="F138" s="176">
        <f>F139+F140</f>
        <v>4716681.16</v>
      </c>
      <c r="G138" s="177">
        <f>G139+G140</f>
        <v>0</v>
      </c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</row>
    <row r="139" spans="1:37" s="13" customFormat="1" ht="15.75">
      <c r="A139" s="269"/>
      <c r="B139" s="270"/>
      <c r="C139" s="194">
        <v>424</v>
      </c>
      <c r="D139" s="182">
        <v>4554507.04</v>
      </c>
      <c r="E139" s="183"/>
      <c r="F139" s="180">
        <v>4554507.04</v>
      </c>
      <c r="G139" s="181">
        <f>D139-E139-F139</f>
        <v>0</v>
      </c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</row>
    <row r="140" spans="1:37" s="13" customFormat="1" ht="15.75">
      <c r="A140" s="269"/>
      <c r="B140" s="270"/>
      <c r="C140" s="194">
        <v>422</v>
      </c>
      <c r="D140" s="182">
        <v>162174.12</v>
      </c>
      <c r="E140" s="183"/>
      <c r="F140" s="180">
        <v>162174.12</v>
      </c>
      <c r="G140" s="181">
        <f>D140-E140-F140</f>
        <v>0</v>
      </c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</row>
    <row r="141" spans="1:37" s="58" customFormat="1" ht="15.75">
      <c r="A141" s="269"/>
      <c r="B141" s="270"/>
      <c r="C141" s="202"/>
      <c r="D141" s="174"/>
      <c r="E141" s="175"/>
      <c r="F141" s="176"/>
      <c r="G141" s="177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</row>
    <row r="142" spans="1:37" s="72" customFormat="1" ht="2.25" hidden="1" customHeight="1" thickBot="1">
      <c r="A142" s="348"/>
      <c r="B142" s="247"/>
      <c r="C142" s="266"/>
      <c r="D142" s="267"/>
      <c r="E142" s="268"/>
      <c r="F142" s="261"/>
      <c r="G142" s="262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</row>
    <row r="143" spans="1:37" s="13" customFormat="1" hidden="1">
      <c r="A143" s="348"/>
      <c r="B143" s="270"/>
      <c r="C143" s="190"/>
      <c r="D143" s="263"/>
      <c r="E143" s="253"/>
      <c r="F143" s="264"/>
      <c r="G143" s="265">
        <f>D143-E143-F143</f>
        <v>0</v>
      </c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</row>
    <row r="144" spans="1:37" s="72" customFormat="1" ht="16.5" thickBot="1">
      <c r="A144" s="288"/>
      <c r="B144" s="247"/>
      <c r="C144" s="303"/>
      <c r="D144" s="292"/>
      <c r="E144" s="289"/>
      <c r="F144" s="304"/>
      <c r="G144" s="262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</row>
    <row r="145" spans="1:37" s="15" customFormat="1" ht="16.5" thickBot="1">
      <c r="A145" s="208"/>
      <c r="B145" s="275">
        <v>5</v>
      </c>
      <c r="C145" s="301" t="s">
        <v>88</v>
      </c>
      <c r="D145" s="187">
        <f>D146+D147</f>
        <v>4049685.71</v>
      </c>
      <c r="E145" s="287">
        <f>E147+E148+E149</f>
        <v>0</v>
      </c>
      <c r="F145" s="302">
        <f>F146+F147+F148</f>
        <v>1563481.05</v>
      </c>
      <c r="G145" s="246">
        <f>G146+G147+G148</f>
        <v>2486204.66</v>
      </c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</row>
    <row r="146" spans="1:37" s="13" customFormat="1">
      <c r="A146" s="208"/>
      <c r="B146" s="270"/>
      <c r="C146" s="190">
        <v>424</v>
      </c>
      <c r="D146" s="263">
        <v>3799685.71</v>
      </c>
      <c r="E146" s="253"/>
      <c r="F146" s="264">
        <v>1476506.05</v>
      </c>
      <c r="G146" s="265">
        <f>D146-E146-F146</f>
        <v>2323179.66</v>
      </c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</row>
    <row r="147" spans="1:37" s="13" customFormat="1">
      <c r="A147" s="208"/>
      <c r="B147" s="270"/>
      <c r="C147" s="194">
        <v>422</v>
      </c>
      <c r="D147" s="182">
        <v>250000</v>
      </c>
      <c r="E147" s="183"/>
      <c r="F147" s="180">
        <v>86975</v>
      </c>
      <c r="G147" s="181">
        <f>D147-E147-F147</f>
        <v>163025</v>
      </c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</row>
    <row r="148" spans="1:37" s="13" customFormat="1" ht="15.75">
      <c r="A148" s="208"/>
      <c r="B148" s="270"/>
      <c r="C148" s="186"/>
      <c r="D148" s="184"/>
      <c r="E148" s="183"/>
      <c r="F148" s="176"/>
      <c r="G148" s="177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</row>
    <row r="149" spans="1:37" s="13" customFormat="1" ht="15.75">
      <c r="A149" s="269"/>
      <c r="B149" s="270"/>
      <c r="C149" s="194"/>
      <c r="D149" s="182"/>
      <c r="E149" s="183"/>
      <c r="F149" s="180"/>
      <c r="G149" s="18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</row>
    <row r="150" spans="1:37" s="15" customFormat="1" ht="16.5" thickBot="1">
      <c r="A150" s="248"/>
      <c r="B150" s="247"/>
      <c r="C150" s="254"/>
      <c r="D150" s="259">
        <f>D130+D128</f>
        <v>454696685.70999998</v>
      </c>
      <c r="E150" s="260">
        <f>E128+E132+E136+E138+E142</f>
        <v>0</v>
      </c>
      <c r="F150" s="261">
        <f>F128+F130</f>
        <v>392597525.34999996</v>
      </c>
      <c r="G150" s="262">
        <f>G128+G132+G136+G138+G142</f>
        <v>59612955.700000003</v>
      </c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</row>
    <row r="151" spans="1:37" s="13" customFormat="1" ht="15.75">
      <c r="A151" s="255"/>
      <c r="B151" s="343"/>
      <c r="C151" s="256"/>
      <c r="D151" s="257"/>
      <c r="E151" s="257"/>
      <c r="F151" s="258"/>
      <c r="G151" s="258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</row>
    <row r="152" spans="1:37" ht="15.75">
      <c r="A152" s="158"/>
      <c r="B152" s="343"/>
      <c r="C152" s="159"/>
      <c r="D152" s="157"/>
      <c r="E152" s="157"/>
      <c r="F152" s="150"/>
      <c r="G152" s="150"/>
      <c r="H152" s="13"/>
    </row>
    <row r="153" spans="1:37">
      <c r="A153" s="28"/>
      <c r="B153" s="28"/>
      <c r="C153" s="160"/>
      <c r="D153" s="130"/>
      <c r="E153" s="130"/>
      <c r="F153" s="154"/>
      <c r="G153" s="155"/>
      <c r="H153" s="13"/>
    </row>
    <row r="154" spans="1:37" ht="15.75">
      <c r="A154" s="158"/>
      <c r="B154" s="156"/>
      <c r="C154" s="161"/>
      <c r="D154" s="162"/>
      <c r="E154" s="130"/>
      <c r="F154" s="163"/>
      <c r="G154" s="163"/>
      <c r="H154" s="13"/>
    </row>
    <row r="155" spans="1:37" ht="15.75">
      <c r="A155" s="158"/>
      <c r="B155" s="28"/>
      <c r="C155" s="71"/>
      <c r="D155" s="162"/>
      <c r="E155" s="162"/>
      <c r="F155" s="155"/>
      <c r="G155" s="155"/>
      <c r="H155" s="13"/>
    </row>
    <row r="156" spans="1:37" ht="15.75">
      <c r="A156" s="28"/>
      <c r="B156" s="28"/>
      <c r="C156" s="151"/>
      <c r="D156" s="164"/>
      <c r="E156" s="165"/>
      <c r="F156" s="166"/>
      <c r="G156" s="166"/>
      <c r="H156" s="13"/>
    </row>
    <row r="157" spans="1:37">
      <c r="A157" s="28"/>
      <c r="B157" s="28"/>
      <c r="C157" s="71"/>
      <c r="D157" s="162"/>
      <c r="E157" s="162"/>
      <c r="F157" s="163"/>
      <c r="G157" s="155"/>
      <c r="H157" s="13"/>
    </row>
    <row r="158" spans="1:37" s="15" customFormat="1" ht="15.75" thickBot="1">
      <c r="A158" s="28"/>
      <c r="B158" s="28"/>
      <c r="C158" s="71"/>
      <c r="D158" s="162"/>
      <c r="E158" s="162"/>
      <c r="F158" s="163"/>
      <c r="G158" s="155"/>
      <c r="H158" s="13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</row>
    <row r="159" spans="1:37" ht="15.75">
      <c r="A159" s="158"/>
      <c r="B159" s="28"/>
      <c r="C159" s="167"/>
      <c r="D159" s="165"/>
      <c r="E159" s="165"/>
      <c r="F159" s="163"/>
      <c r="G159" s="163"/>
      <c r="H159" s="13"/>
    </row>
    <row r="160" spans="1:37" ht="15.75">
      <c r="A160" s="158"/>
      <c r="B160" s="28"/>
      <c r="C160" s="168"/>
      <c r="D160" s="157"/>
      <c r="E160" s="157"/>
      <c r="F160" s="150"/>
      <c r="G160" s="150"/>
      <c r="H160" s="13"/>
    </row>
    <row r="161" spans="1:8" ht="15.75">
      <c r="A161" s="28"/>
      <c r="B161" s="28"/>
      <c r="C161" s="160"/>
      <c r="D161" s="169"/>
      <c r="E161" s="157"/>
      <c r="F161" s="155"/>
      <c r="G161" s="155"/>
      <c r="H161" s="13"/>
    </row>
    <row r="162" spans="1:8">
      <c r="A162" s="28"/>
      <c r="B162" s="28"/>
      <c r="C162" s="13"/>
      <c r="D162" s="170"/>
      <c r="E162" s="130"/>
      <c r="F162" s="155"/>
      <c r="G162" s="155"/>
      <c r="H162" s="13"/>
    </row>
    <row r="163" spans="1:8" ht="15.75">
      <c r="A163" s="28"/>
      <c r="B163" s="28"/>
      <c r="C163" s="13"/>
      <c r="D163" s="170"/>
      <c r="E163" s="157"/>
      <c r="F163" s="155"/>
      <c r="G163" s="155"/>
      <c r="H163" s="13"/>
    </row>
    <row r="164" spans="1:8" ht="15.75">
      <c r="A164" s="97"/>
      <c r="B164" s="28"/>
      <c r="C164" s="171"/>
      <c r="D164" s="152"/>
      <c r="E164" s="157"/>
      <c r="F164" s="153"/>
      <c r="G164" s="153"/>
      <c r="H164" s="13"/>
    </row>
    <row r="165" spans="1:8" ht="15.75">
      <c r="A165" s="28"/>
      <c r="B165" s="28"/>
      <c r="C165" s="13"/>
      <c r="D165" s="162"/>
      <c r="E165" s="157"/>
      <c r="F165" s="163"/>
      <c r="G165" s="163"/>
      <c r="H165" s="13"/>
    </row>
    <row r="166" spans="1:8">
      <c r="A166" s="28"/>
      <c r="B166" s="28"/>
      <c r="C166" s="13"/>
      <c r="D166" s="130"/>
      <c r="E166" s="130"/>
      <c r="F166" s="172"/>
      <c r="G166" s="130"/>
      <c r="H166" s="13"/>
    </row>
    <row r="167" spans="1:8" ht="15.75">
      <c r="A167" s="28"/>
      <c r="B167" s="28"/>
      <c r="C167" s="168"/>
      <c r="D167" s="169"/>
      <c r="E167" s="169"/>
      <c r="F167" s="169"/>
      <c r="G167" s="150"/>
      <c r="H167" s="13"/>
    </row>
    <row r="168" spans="1:8">
      <c r="A168" s="28"/>
      <c r="B168" s="28"/>
      <c r="C168" s="13"/>
      <c r="D168" s="13"/>
      <c r="E168" s="13"/>
      <c r="F168" s="13"/>
      <c r="G168" s="13"/>
      <c r="H168" s="13"/>
    </row>
    <row r="169" spans="1:8">
      <c r="A169" s="28"/>
      <c r="B169" s="28"/>
      <c r="C169" s="13"/>
      <c r="D169" s="13"/>
      <c r="E169" s="13"/>
      <c r="F169" s="13"/>
      <c r="G169" s="13"/>
      <c r="H169" s="13"/>
    </row>
    <row r="170" spans="1:8">
      <c r="A170" s="28"/>
      <c r="B170" s="28"/>
      <c r="C170" s="13"/>
      <c r="D170" s="13"/>
      <c r="E170" s="13"/>
      <c r="F170" s="13"/>
      <c r="G170" s="13"/>
      <c r="H170" s="13"/>
    </row>
    <row r="171" spans="1:8">
      <c r="A171" s="28"/>
      <c r="B171" s="28"/>
      <c r="C171" s="13"/>
      <c r="D171" s="13"/>
      <c r="E171" s="13"/>
      <c r="F171" s="13"/>
      <c r="G171" s="13"/>
      <c r="H171" s="13"/>
    </row>
    <row r="172" spans="1:8">
      <c r="A172" s="28"/>
      <c r="B172" s="28"/>
      <c r="C172" s="13"/>
      <c r="D172" s="13"/>
      <c r="E172" s="13"/>
      <c r="F172" s="13"/>
      <c r="G172" s="13"/>
      <c r="H172" s="13"/>
    </row>
  </sheetData>
  <mergeCells count="30">
    <mergeCell ref="B151:B152"/>
    <mergeCell ref="D66:D68"/>
    <mergeCell ref="C67:C68"/>
    <mergeCell ref="A132:A133"/>
    <mergeCell ref="B67:B68"/>
    <mergeCell ref="A67:A68"/>
    <mergeCell ref="A100:A101"/>
    <mergeCell ref="A142:A143"/>
    <mergeCell ref="G44:G47"/>
    <mergeCell ref="G67:G68"/>
    <mergeCell ref="A2:G2"/>
    <mergeCell ref="A3:G3"/>
    <mergeCell ref="D44:D47"/>
    <mergeCell ref="E67:E68"/>
    <mergeCell ref="E4:E5"/>
    <mergeCell ref="A4:A5"/>
    <mergeCell ref="G4:G5"/>
    <mergeCell ref="B4:B5"/>
    <mergeCell ref="F67:F68"/>
    <mergeCell ref="F4:F5"/>
    <mergeCell ref="F44:F47"/>
    <mergeCell ref="D4:D5"/>
    <mergeCell ref="C4:C5"/>
    <mergeCell ref="E44:E47"/>
    <mergeCell ref="G76:G78"/>
    <mergeCell ref="B100:B101"/>
    <mergeCell ref="D76:D78"/>
    <mergeCell ref="B129:B130"/>
    <mergeCell ref="F76:F78"/>
    <mergeCell ref="E76:E78"/>
  </mergeCells>
  <phoneticPr fontId="1" type="noConversion"/>
  <pageMargins left="0.78740157480314965" right="0" top="0.90551181102362199" bottom="0.78740157480314965" header="0.82677165354330706" footer="0"/>
  <pageSetup paperSize="9" scale="9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2013</vt:lpstr>
      <vt:lpstr>'Буџет 2013'!Print_Titles</vt:lpstr>
    </vt:vector>
  </TitlesOfParts>
  <Company>IBM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USER</dc:creator>
  <cp:lastModifiedBy>Goran</cp:lastModifiedBy>
  <cp:lastPrinted>2014-01-15T13:57:11Z</cp:lastPrinted>
  <dcterms:created xsi:type="dcterms:W3CDTF">2004-05-23T09:11:11Z</dcterms:created>
  <dcterms:modified xsi:type="dcterms:W3CDTF">2014-03-18T09:20:00Z</dcterms:modified>
</cp:coreProperties>
</file>