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55" windowHeight="8400"/>
  </bookViews>
  <sheets>
    <sheet name="Буџет 2011" sheetId="1" r:id="rId1"/>
  </sheets>
  <definedNames>
    <definedName name="_xlnm.Print_Titles" localSheetId="0">'Буџет 2011'!$4:$6</definedName>
  </definedNames>
  <calcPr calcId="125725"/>
</workbook>
</file>

<file path=xl/calcChain.xml><?xml version="1.0" encoding="utf-8"?>
<calcChain xmlns="http://schemas.openxmlformats.org/spreadsheetml/2006/main">
  <c r="D7" i="1"/>
  <c r="F7"/>
  <c r="D27"/>
  <c r="G22" l="1"/>
  <c r="F104"/>
  <c r="E104"/>
  <c r="G80"/>
  <c r="G35"/>
  <c r="G38"/>
  <c r="G39"/>
  <c r="G16"/>
  <c r="G11"/>
  <c r="G17"/>
  <c r="G15"/>
  <c r="G14"/>
  <c r="G77"/>
  <c r="G71"/>
  <c r="G68"/>
  <c r="G60"/>
  <c r="G59"/>
  <c r="E50"/>
  <c r="E23" s="1"/>
  <c r="D112"/>
  <c r="G20"/>
  <c r="G18"/>
  <c r="G13"/>
  <c r="G114"/>
  <c r="F50"/>
  <c r="D50"/>
  <c r="F100"/>
  <c r="G106"/>
  <c r="G105"/>
  <c r="D104"/>
  <c r="F81"/>
  <c r="D81"/>
  <c r="G99"/>
  <c r="F112"/>
  <c r="G110"/>
  <c r="G115"/>
  <c r="G113"/>
  <c r="G111"/>
  <c r="G118"/>
  <c r="F116"/>
  <c r="F119" s="1"/>
  <c r="G117"/>
  <c r="G21"/>
  <c r="G19"/>
  <c r="G12"/>
  <c r="G10"/>
  <c r="G9"/>
  <c r="G101"/>
  <c r="G90"/>
  <c r="G88"/>
  <c r="G87"/>
  <c r="G86"/>
  <c r="G79"/>
  <c r="G75"/>
  <c r="G73"/>
  <c r="G72"/>
  <c r="G70"/>
  <c r="G67"/>
  <c r="G66"/>
  <c r="G65"/>
  <c r="G63"/>
  <c r="D28"/>
  <c r="F27"/>
  <c r="G85"/>
  <c r="G91"/>
  <c r="G97"/>
  <c r="G96"/>
  <c r="G98"/>
  <c r="G92"/>
  <c r="G48"/>
  <c r="G47"/>
  <c r="G100"/>
  <c r="G109"/>
  <c r="G108"/>
  <c r="G43"/>
  <c r="G40"/>
  <c r="G46"/>
  <c r="G42"/>
  <c r="G44"/>
  <c r="G33"/>
  <c r="G34"/>
  <c r="G36"/>
  <c r="G37"/>
  <c r="G41"/>
  <c r="G45"/>
  <c r="G82"/>
  <c r="G81" s="1"/>
  <c r="G84"/>
  <c r="G94"/>
  <c r="G95"/>
  <c r="G93"/>
  <c r="E7"/>
  <c r="G83"/>
  <c r="G78"/>
  <c r="G76"/>
  <c r="G74"/>
  <c r="E27"/>
  <c r="E28"/>
  <c r="G116"/>
  <c r="G104"/>
  <c r="G112"/>
  <c r="F23"/>
  <c r="G50"/>
  <c r="D23" l="1"/>
  <c r="D119" s="1"/>
  <c r="G28"/>
  <c r="E119"/>
  <c r="G27"/>
  <c r="G23"/>
  <c r="G7"/>
  <c r="G119" l="1"/>
</calcChain>
</file>

<file path=xl/sharedStrings.xml><?xml version="1.0" encoding="utf-8"?>
<sst xmlns="http://schemas.openxmlformats.org/spreadsheetml/2006/main" count="95" uniqueCount="94">
  <si>
    <t>Р.Бр.</t>
  </si>
  <si>
    <t>Економ.
класиф.</t>
  </si>
  <si>
    <t>I</t>
  </si>
  <si>
    <t>Накнаде у натури</t>
  </si>
  <si>
    <t>Текуће поправке и одржавање (услуге и материјали)</t>
  </si>
  <si>
    <t>Материјал</t>
  </si>
  <si>
    <t>Машине и опрема</t>
  </si>
  <si>
    <t>II</t>
  </si>
  <si>
    <t>Донације и трансфери осталим нивоима власти</t>
  </si>
  <si>
    <t>III</t>
  </si>
  <si>
    <t>IV</t>
  </si>
  <si>
    <t>Бујановац</t>
  </si>
  <si>
    <t>V</t>
  </si>
  <si>
    <t>Програми Координационог тела (КТ)</t>
  </si>
  <si>
    <t>Служба  Координационог  тела  (КТ)</t>
  </si>
  <si>
    <t>Плате  и  додаци  запослених</t>
  </si>
  <si>
    <t>Социјални доприноси на  терет послодавца</t>
  </si>
  <si>
    <t>Стални  трошкови</t>
  </si>
  <si>
    <t>Трошкови  путовања</t>
  </si>
  <si>
    <t>Услуге  по  уговору</t>
  </si>
  <si>
    <t xml:space="preserve">
УКУПНО</t>
  </si>
  <si>
    <t>Социјална давања запосленима</t>
  </si>
  <si>
    <t>Накнада за запослене</t>
  </si>
  <si>
    <t>Прешево</t>
  </si>
  <si>
    <t>СВЕГА</t>
  </si>
  <si>
    <t>Зграде и грађевински објекти</t>
  </si>
  <si>
    <t>Медвеђа</t>
  </si>
  <si>
    <t>Награде за запослене</t>
  </si>
  <si>
    <t>Новчане казне и пенали по решењу судова</t>
  </si>
  <si>
    <t>изградња лок. Пута  Река-Мискићи</t>
  </si>
  <si>
    <t>Накнаде за социјалну заштиту из буџета</t>
  </si>
  <si>
    <t>Дотације невладиним организацијама</t>
  </si>
  <si>
    <t>Капиталне донације и трансфери за југ Србије</t>
  </si>
  <si>
    <t>Текуће донације и трансфери за југ централне Србије</t>
  </si>
  <si>
    <t>Специјализоване услуге</t>
  </si>
  <si>
    <t>реконструкција и асфалтирање пута у с. Ораовица</t>
  </si>
  <si>
    <t>асфалтирање локалног пута у с Жујинце-Буштрање</t>
  </si>
  <si>
    <t>реконструкција и асфалтирање пута у с. Норча</t>
  </si>
  <si>
    <t>надградња СТШ "Прешево" - II фаза</t>
  </si>
  <si>
    <t>адаптација ДК "AK"за потребе РТВ Прешево-II фаза</t>
  </si>
  <si>
    <t>адаптација ДК "AK"за потребе факултета-II фаза</t>
  </si>
  <si>
    <t>регулација корита реке у с.Рајинце</t>
  </si>
  <si>
    <t>продужење фекалне канализације у општини Прешево</t>
  </si>
  <si>
    <t>реконструкција улица у насељу Железничка станица</t>
  </si>
  <si>
    <t>реконструкција улице "Браћа Фрашери"</t>
  </si>
  <si>
    <t>реконструкција и асфалтирање у с. Миратовац</t>
  </si>
  <si>
    <t>изградња породилишта</t>
  </si>
  <si>
    <t>изградња фискултурне сале у гимн"Скендербеу"</t>
  </si>
  <si>
    <t>асфалтирање пута у селу Кончуљ од магист п до школе</t>
  </si>
  <si>
    <t>реновирање ОШ "Мухарем Кадриу" В. Трновац</t>
  </si>
  <si>
    <t>ренов. 1 спр и промена столарије у ОШ Наим Фрашери</t>
  </si>
  <si>
    <t>асфалтирање лок пута од с Несалце до с Врбан</t>
  </si>
  <si>
    <t xml:space="preserve">асфалтирање пута Р125 Б -Горња Брезница-Доња Бре </t>
  </si>
  <si>
    <t>асфалтирање тротоара у Бујановцу</t>
  </si>
  <si>
    <t>уређење дворишта ОШ "Д. Максимовић"-одљ у Самољица</t>
  </si>
  <si>
    <t>асфалтирање тпута у с. Бараљвац</t>
  </si>
  <si>
    <t>асфалтирање пута у с. Куштица</t>
  </si>
  <si>
    <t>изградња канализације у с. Божињевац</t>
  </si>
  <si>
    <t>вештачко осемењавање крава на тер опш Бујановац</t>
  </si>
  <si>
    <t>Изградња локалног пута Петриље-Мркоње</t>
  </si>
  <si>
    <t>Накнадни радови на санацији паркета Спортске хале</t>
  </si>
  <si>
    <t>Изградња локалног пута Цуцки брег-МЗ Реткоцер</t>
  </si>
  <si>
    <t xml:space="preserve">Изградња локалног пута Река- Мискићи </t>
  </si>
  <si>
    <t>Изградња локалног пута у МЗ Реткоцер -Вујовићи,Вукићи</t>
  </si>
  <si>
    <t>Одржавање локалних махалских путева</t>
  </si>
  <si>
    <t>Изградња улице Марићи у Медвеђи</t>
  </si>
  <si>
    <t>Санација клизишта на лок путу Меда-Реткоцер, М-Б</t>
  </si>
  <si>
    <t>изградња улице Светоилијске у Сијаринској бањи</t>
  </si>
  <si>
    <t>Изградња локалног пута Петриље- Чокотин</t>
  </si>
  <si>
    <t>Изградња улице Према водоводу Медвеђа</t>
  </si>
  <si>
    <t>Преузета обавеза до 2011. године</t>
  </si>
  <si>
    <t>CIP</t>
  </si>
  <si>
    <t>ученичке стипендије 2011/2012</t>
  </si>
  <si>
    <t>студентске стипендије 2011/2012</t>
  </si>
  <si>
    <t>помоћ за образовање</t>
  </si>
  <si>
    <t>Одржавање лок путна терит О.М. У месним заједницима</t>
  </si>
  <si>
    <t>побољшање електроснабдевања у селу Чукарка(Iфаза)</t>
  </si>
  <si>
    <t>конкурс</t>
  </si>
  <si>
    <t>Министарство просвете</t>
  </si>
  <si>
    <t>помоћ за рад канцел КТ у Прешеву и Бујановцу</t>
  </si>
  <si>
    <t>помоћ  општинама</t>
  </si>
  <si>
    <t>помоћ за културу , спорт и  другим установама</t>
  </si>
  <si>
    <t>асфалтирање локалног пута Миратовац -Цакановац</t>
  </si>
  <si>
    <t>асфалтирањеа у с Раковац</t>
  </si>
  <si>
    <t>Наставак изград СШ"Сезаи Сзрои" блок Ц</t>
  </si>
  <si>
    <t>jeнократна помоћ будућим студентима Новосадског У</t>
  </si>
  <si>
    <t>Адаптација Д.К . За потребе Економског факултета</t>
  </si>
  <si>
    <t>наставак изград сист водоснабдевања у с Летовица и Грамада</t>
  </si>
  <si>
    <t>једнократна помоћ Специјалној болници</t>
  </si>
  <si>
    <t xml:space="preserve">Из средства обезбеђених  Законом о изменама и допунама Закона о   буџету Републике  Србије за 2011. годину(Службени гласник број 78 од 19.10.2011)  у укупном износу од 391.521.000.00 динара,  глава 3.11 у разделу 3,функција 110, распоређују се и користе за  следеће намене, и то:
 </t>
  </si>
  <si>
    <t>ИЗМЕНЕ И ДОПУНЕ ПРОГРАМА РАСПОРЕДА И КОРИШЋЕЊА СРЕСТАВА СЛУЖБЕ КООРДИНАЦИОНОГ ТЕЛА ВЛАДЕ РЕПУБЛИКЕ СРБИЈЕ ЗА ОПШТИНЕ ПРЕШЕВО, БУЈАНОВАЦ И МЕДВЕЂА  ОД  03.01.2011. ДО 30.12.2011. ГОДИНЕ</t>
  </si>
  <si>
    <t xml:space="preserve"> </t>
  </si>
  <si>
    <t>Утрошена средства у 2011.год.</t>
  </si>
  <si>
    <t>Oдобрен буџет који је
усвојила Скупштина  Србије за перид јануар-децембар 2011.године</t>
  </si>
</sst>
</file>

<file path=xl/styles.xml><?xml version="1.0" encoding="utf-8"?>
<styleSheet xmlns="http://schemas.openxmlformats.org/spreadsheetml/2006/main">
  <numFmts count="1">
    <numFmt numFmtId="164" formatCode="#,##0.00\ _D_i_n_.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8" xfId="0" applyNumberFormat="1" applyFont="1" applyBorder="1"/>
    <xf numFmtId="0" fontId="4" fillId="0" borderId="15" xfId="0" applyFont="1" applyBorder="1"/>
    <xf numFmtId="4" fontId="4" fillId="0" borderId="8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3" xfId="0" applyFont="1" applyBorder="1"/>
    <xf numFmtId="4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4" fillId="0" borderId="6" xfId="0" applyFont="1" applyBorder="1"/>
    <xf numFmtId="4" fontId="4" fillId="0" borderId="1" xfId="0" applyNumberFormat="1" applyFont="1" applyBorder="1" applyAlignment="1">
      <alignment horizontal="center"/>
    </xf>
    <xf numFmtId="4" fontId="5" fillId="0" borderId="24" xfId="0" applyNumberFormat="1" applyFont="1" applyBorder="1"/>
    <xf numFmtId="4" fontId="4" fillId="0" borderId="0" xfId="0" applyNumberFormat="1" applyFont="1"/>
    <xf numFmtId="0" fontId="4" fillId="0" borderId="0" xfId="0" applyFont="1" applyBorder="1"/>
    <xf numFmtId="4" fontId="6" fillId="0" borderId="1" xfId="0" applyNumberFormat="1" applyFont="1" applyBorder="1"/>
    <xf numFmtId="0" fontId="4" fillId="0" borderId="35" xfId="0" applyFont="1" applyBorder="1"/>
    <xf numFmtId="4" fontId="6" fillId="0" borderId="1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0" fontId="4" fillId="0" borderId="22" xfId="0" applyFont="1" applyBorder="1"/>
    <xf numFmtId="0" fontId="7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4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0" borderId="10" xfId="0" applyNumberFormat="1" applyFont="1" applyBorder="1"/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6" fillId="0" borderId="12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7" xfId="0" applyFont="1" applyBorder="1"/>
    <xf numFmtId="0" fontId="4" fillId="0" borderId="39" xfId="0" applyFont="1" applyBorder="1"/>
    <xf numFmtId="4" fontId="6" fillId="0" borderId="30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4" fontId="6" fillId="0" borderId="44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5" fillId="0" borderId="14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/>
    <xf numFmtId="4" fontId="6" fillId="0" borderId="10" xfId="0" applyNumberFormat="1" applyFont="1" applyBorder="1"/>
    <xf numFmtId="0" fontId="4" fillId="0" borderId="45" xfId="0" applyFont="1" applyBorder="1" applyAlignment="1">
      <alignment horizontal="center"/>
    </xf>
    <xf numFmtId="4" fontId="4" fillId="0" borderId="19" xfId="0" applyNumberFormat="1" applyFont="1" applyBorder="1"/>
    <xf numFmtId="16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0" fontId="6" fillId="0" borderId="28" xfId="0" applyFont="1" applyBorder="1"/>
    <xf numFmtId="4" fontId="4" fillId="0" borderId="5" xfId="0" applyNumberFormat="1" applyFont="1" applyBorder="1" applyAlignment="1"/>
    <xf numFmtId="4" fontId="4" fillId="0" borderId="1" xfId="0" applyNumberFormat="1" applyFont="1" applyBorder="1" applyAlignment="1"/>
    <xf numFmtId="0" fontId="4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7" fillId="0" borderId="3" xfId="0" applyFont="1" applyBorder="1"/>
    <xf numFmtId="4" fontId="7" fillId="0" borderId="19" xfId="0" applyNumberFormat="1" applyFont="1" applyBorder="1" applyAlignment="1"/>
    <xf numFmtId="4" fontId="7" fillId="0" borderId="1" xfId="0" applyNumberFormat="1" applyFont="1" applyBorder="1" applyAlignment="1"/>
    <xf numFmtId="0" fontId="4" fillId="0" borderId="3" xfId="0" applyFont="1" applyBorder="1" applyAlignment="1"/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horizontal="right"/>
    </xf>
    <xf numFmtId="4" fontId="4" fillId="0" borderId="19" xfId="0" applyNumberFormat="1" applyFont="1" applyBorder="1" applyAlignment="1"/>
    <xf numFmtId="4" fontId="7" fillId="0" borderId="12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" xfId="0" applyNumberFormat="1" applyFont="1" applyBorder="1"/>
    <xf numFmtId="0" fontId="7" fillId="0" borderId="14" xfId="0" applyFont="1" applyBorder="1"/>
    <xf numFmtId="4" fontId="7" fillId="0" borderId="1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4" fontId="7" fillId="0" borderId="8" xfId="0" applyNumberFormat="1" applyFont="1" applyBorder="1"/>
    <xf numFmtId="0" fontId="4" fillId="0" borderId="16" xfId="0" applyFont="1" applyBorder="1"/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/>
    <xf numFmtId="4" fontId="6" fillId="0" borderId="8" xfId="0" applyNumberFormat="1" applyFont="1" applyBorder="1"/>
    <xf numFmtId="4" fontId="7" fillId="0" borderId="15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10" fillId="0" borderId="3" xfId="0" applyNumberFormat="1" applyFont="1" applyBorder="1"/>
    <xf numFmtId="4" fontId="9" fillId="0" borderId="9" xfId="0" applyNumberFormat="1" applyFont="1" applyBorder="1"/>
    <xf numFmtId="4" fontId="10" fillId="0" borderId="23" xfId="0" applyNumberFormat="1" applyFont="1" applyBorder="1" applyAlignment="1">
      <alignment horizontal="right"/>
    </xf>
    <xf numFmtId="0" fontId="10" fillId="0" borderId="15" xfId="0" applyFont="1" applyBorder="1"/>
    <xf numFmtId="4" fontId="10" fillId="0" borderId="8" xfId="0" applyNumberFormat="1" applyFont="1" applyBorder="1"/>
    <xf numFmtId="4" fontId="9" fillId="0" borderId="1" xfId="0" applyNumberFormat="1" applyFont="1" applyBorder="1" applyAlignment="1"/>
    <xf numFmtId="4" fontId="9" fillId="0" borderId="1" xfId="0" applyNumberFormat="1" applyFont="1" applyBorder="1"/>
    <xf numFmtId="0" fontId="10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4" fontId="9" fillId="0" borderId="19" xfId="0" applyNumberFormat="1" applyFont="1" applyBorder="1"/>
    <xf numFmtId="4" fontId="9" fillId="0" borderId="12" xfId="0" applyNumberFormat="1" applyFont="1" applyBorder="1" applyAlignment="1">
      <alignment horizontal="right"/>
    </xf>
    <xf numFmtId="0" fontId="4" fillId="0" borderId="46" xfId="0" applyFont="1" applyBorder="1"/>
    <xf numFmtId="4" fontId="9" fillId="0" borderId="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4" fontId="9" fillId="0" borderId="20" xfId="0" applyNumberFormat="1" applyFont="1" applyBorder="1"/>
    <xf numFmtId="4" fontId="7" fillId="0" borderId="5" xfId="0" applyNumberFormat="1" applyFont="1" applyBorder="1" applyAlignment="1">
      <alignment horizontal="right"/>
    </xf>
    <xf numFmtId="0" fontId="7" fillId="0" borderId="15" xfId="0" applyFont="1" applyBorder="1"/>
    <xf numFmtId="4" fontId="9" fillId="0" borderId="4" xfId="0" applyNumberFormat="1" applyFont="1" applyBorder="1" applyAlignment="1"/>
    <xf numFmtId="4" fontId="7" fillId="0" borderId="5" xfId="0" applyNumberFormat="1" applyFont="1" applyBorder="1"/>
    <xf numFmtId="4" fontId="7" fillId="0" borderId="10" xfId="0" applyNumberFormat="1" applyFont="1" applyBorder="1" applyAlignment="1">
      <alignment horizontal="right"/>
    </xf>
    <xf numFmtId="4" fontId="6" fillId="0" borderId="5" xfId="0" applyNumberFormat="1" applyFont="1" applyBorder="1"/>
    <xf numFmtId="4" fontId="7" fillId="0" borderId="2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6" fillId="0" borderId="6" xfId="0" applyNumberFormat="1" applyFont="1" applyBorder="1"/>
    <xf numFmtId="0" fontId="4" fillId="0" borderId="24" xfId="0" applyFont="1" applyBorder="1"/>
    <xf numFmtId="0" fontId="7" fillId="0" borderId="0" xfId="0" applyFont="1" applyBorder="1"/>
    <xf numFmtId="0" fontId="4" fillId="0" borderId="47" xfId="0" applyFont="1" applyBorder="1"/>
    <xf numFmtId="4" fontId="4" fillId="0" borderId="3" xfId="0" applyNumberFormat="1" applyFont="1" applyBorder="1" applyAlignment="1"/>
    <xf numFmtId="0" fontId="7" fillId="0" borderId="7" xfId="0" applyFont="1" applyBorder="1"/>
    <xf numFmtId="0" fontId="4" fillId="0" borderId="46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7" xfId="0" applyFont="1" applyBorder="1" applyAlignment="1"/>
    <xf numFmtId="0" fontId="7" fillId="0" borderId="6" xfId="0" applyFont="1" applyBorder="1"/>
    <xf numFmtId="0" fontId="7" fillId="0" borderId="3" xfId="0" applyFont="1" applyBorder="1" applyAlignment="1">
      <alignment wrapText="1"/>
    </xf>
    <xf numFmtId="0" fontId="4" fillId="0" borderId="28" xfId="0" applyFont="1" applyBorder="1"/>
    <xf numFmtId="4" fontId="7" fillId="0" borderId="24" xfId="0" applyNumberFormat="1" applyFont="1" applyBorder="1"/>
    <xf numFmtId="4" fontId="6" fillId="0" borderId="24" xfId="0" applyNumberFormat="1" applyFont="1" applyBorder="1"/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0" fontId="4" fillId="0" borderId="15" xfId="0" applyFont="1" applyBorder="1" applyAlignment="1"/>
    <xf numFmtId="0" fontId="7" fillId="0" borderId="48" xfId="0" applyFont="1" applyBorder="1" applyAlignment="1"/>
    <xf numFmtId="4" fontId="7" fillId="0" borderId="44" xfId="0" applyNumberFormat="1" applyFont="1" applyBorder="1" applyAlignment="1"/>
    <xf numFmtId="4" fontId="6" fillId="0" borderId="44" xfId="0" applyNumberFormat="1" applyFont="1" applyBorder="1" applyAlignment="1"/>
    <xf numFmtId="4" fontId="7" fillId="0" borderId="41" xfId="0" applyNumberFormat="1" applyFont="1" applyBorder="1" applyAlignment="1"/>
    <xf numFmtId="0" fontId="4" fillId="0" borderId="49" xfId="0" applyFont="1" applyBorder="1" applyAlignment="1"/>
    <xf numFmtId="4" fontId="6" fillId="0" borderId="26" xfId="0" applyNumberFormat="1" applyFont="1" applyBorder="1" applyAlignment="1">
      <alignment horizontal="right"/>
    </xf>
    <xf numFmtId="0" fontId="9" fillId="0" borderId="4" xfId="0" applyFont="1" applyBorder="1" applyAlignment="1"/>
    <xf numFmtId="0" fontId="7" fillId="0" borderId="24" xfId="0" applyFont="1" applyBorder="1"/>
    <xf numFmtId="0" fontId="10" fillId="0" borderId="0" xfId="0" applyFont="1" applyBorder="1" applyAlignment="1">
      <alignment horizontal="center"/>
    </xf>
    <xf numFmtId="4" fontId="9" fillId="0" borderId="12" xfId="0" applyNumberFormat="1" applyFont="1" applyBorder="1"/>
    <xf numFmtId="4" fontId="9" fillId="0" borderId="1" xfId="0" applyNumberFormat="1" applyFont="1" applyBorder="1" applyAlignment="1">
      <alignment horizontal="right"/>
    </xf>
    <xf numFmtId="0" fontId="6" fillId="0" borderId="3" xfId="0" applyFont="1" applyBorder="1"/>
    <xf numFmtId="4" fontId="6" fillId="0" borderId="9" xfId="0" applyNumberFormat="1" applyFont="1" applyBorder="1"/>
    <xf numFmtId="0" fontId="7" fillId="0" borderId="3" xfId="0" applyFont="1" applyBorder="1" applyAlignment="1"/>
    <xf numFmtId="4" fontId="7" fillId="0" borderId="3" xfId="0" applyNumberFormat="1" applyFont="1" applyBorder="1"/>
    <xf numFmtId="0" fontId="6" fillId="0" borderId="15" xfId="0" applyFont="1" applyBorder="1"/>
    <xf numFmtId="4" fontId="6" fillId="0" borderId="1" xfId="0" applyNumberFormat="1" applyFont="1" applyBorder="1" applyAlignment="1"/>
    <xf numFmtId="4" fontId="7" fillId="0" borderId="4" xfId="0" applyNumberFormat="1" applyFont="1" applyBorder="1" applyAlignment="1"/>
    <xf numFmtId="4" fontId="7" fillId="0" borderId="20" xfId="0" applyNumberFormat="1" applyFont="1" applyBorder="1" applyAlignment="1"/>
    <xf numFmtId="4" fontId="10" fillId="0" borderId="5" xfId="0" applyNumberFormat="1" applyFont="1" applyBorder="1" applyAlignment="1"/>
    <xf numFmtId="0" fontId="10" fillId="0" borderId="1" xfId="0" applyFont="1" applyBorder="1" applyAlignment="1"/>
    <xf numFmtId="0" fontId="10" fillId="0" borderId="7" xfId="0" applyFont="1" applyBorder="1"/>
    <xf numFmtId="0" fontId="10" fillId="0" borderId="3" xfId="0" applyFont="1" applyBorder="1" applyAlignment="1"/>
    <xf numFmtId="0" fontId="9" fillId="0" borderId="3" xfId="0" applyFont="1" applyBorder="1"/>
    <xf numFmtId="4" fontId="10" fillId="0" borderId="1" xfId="0" applyNumberFormat="1" applyFont="1" applyBorder="1" applyAlignment="1"/>
    <xf numFmtId="4" fontId="10" fillId="0" borderId="19" xfId="0" applyNumberFormat="1" applyFont="1" applyBorder="1" applyAlignment="1"/>
    <xf numFmtId="0" fontId="10" fillId="0" borderId="4" xfId="0" applyFont="1" applyBorder="1" applyAlignment="1"/>
    <xf numFmtId="4" fontId="10" fillId="0" borderId="12" xfId="0" applyNumberFormat="1" applyFont="1" applyBorder="1"/>
    <xf numFmtId="4" fontId="10" fillId="0" borderId="12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20" xfId="0" applyNumberFormat="1" applyFont="1" applyBorder="1" applyAlignment="1"/>
    <xf numFmtId="4" fontId="9" fillId="0" borderId="19" xfId="0" applyNumberFormat="1" applyFont="1" applyBorder="1" applyAlignment="1">
      <alignment horizontal="right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0" fontId="4" fillId="0" borderId="50" xfId="0" applyFont="1" applyBorder="1"/>
    <xf numFmtId="4" fontId="11" fillId="0" borderId="13" xfId="0" applyNumberFormat="1" applyFont="1" applyBorder="1"/>
    <xf numFmtId="0" fontId="4" fillId="0" borderId="51" xfId="0" applyFont="1" applyBorder="1"/>
    <xf numFmtId="4" fontId="10" fillId="0" borderId="1" xfId="0" applyNumberFormat="1" applyFont="1" applyBorder="1"/>
    <xf numFmtId="4" fontId="9" fillId="0" borderId="23" xfId="0" applyNumberFormat="1" applyFont="1" applyBorder="1" applyAlignment="1">
      <alignment horizontal="right"/>
    </xf>
    <xf numFmtId="4" fontId="10" fillId="0" borderId="4" xfId="0" applyNumberFormat="1" applyFont="1" applyBorder="1" applyAlignment="1"/>
    <xf numFmtId="0" fontId="7" fillId="0" borderId="6" xfId="0" applyFont="1" applyBorder="1" applyAlignment="1"/>
    <xf numFmtId="0" fontId="7" fillId="0" borderId="15" xfId="0" applyFont="1" applyBorder="1" applyAlignment="1"/>
    <xf numFmtId="4" fontId="10" fillId="0" borderId="8" xfId="0" applyNumberFormat="1" applyFont="1" applyBorder="1" applyAlignment="1"/>
    <xf numFmtId="0" fontId="10" fillId="0" borderId="5" xfId="0" applyFont="1" applyBorder="1"/>
    <xf numFmtId="0" fontId="10" fillId="0" borderId="3" xfId="0" applyFont="1" applyBorder="1"/>
    <xf numFmtId="0" fontId="7" fillId="0" borderId="1" xfId="0" applyFont="1" applyBorder="1"/>
    <xf numFmtId="0" fontId="4" fillId="0" borderId="29" xfId="0" applyFont="1" applyBorder="1"/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28" xfId="0" applyFont="1" applyBorder="1"/>
    <xf numFmtId="0" fontId="4" fillId="0" borderId="8" xfId="0" applyFont="1" applyBorder="1" applyAlignment="1"/>
    <xf numFmtId="0" fontId="4" fillId="0" borderId="46" xfId="0" applyFont="1" applyBorder="1" applyAlignment="1"/>
    <xf numFmtId="0" fontId="9" fillId="0" borderId="3" xfId="0" applyFont="1" applyBorder="1" applyAlignment="1"/>
    <xf numFmtId="0" fontId="10" fillId="0" borderId="1" xfId="0" applyFont="1" applyBorder="1"/>
    <xf numFmtId="0" fontId="9" fillId="0" borderId="21" xfId="0" applyFont="1" applyBorder="1" applyAlignment="1">
      <alignment horizontal="center"/>
    </xf>
    <xf numFmtId="4" fontId="4" fillId="0" borderId="15" xfId="0" applyNumberFormat="1" applyFont="1" applyBorder="1"/>
    <xf numFmtId="4" fontId="7" fillId="0" borderId="4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0" fillId="0" borderId="52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3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0" fontId="3" fillId="3" borderId="5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9"/>
  <sheetViews>
    <sheetView tabSelected="1" view="pageBreakPreview" topLeftCell="A2" zoomScaleSheetLayoutView="100" workbookViewId="0">
      <selection activeCell="C34" sqref="C34"/>
    </sheetView>
  </sheetViews>
  <sheetFormatPr defaultRowHeight="15"/>
  <cols>
    <col min="1" max="1" width="6.28515625" style="3" customWidth="1"/>
    <col min="2" max="2" width="10.28515625" style="3" customWidth="1"/>
    <col min="3" max="3" width="56.85546875" style="1" customWidth="1"/>
    <col min="4" max="4" width="24.140625" style="1" customWidth="1"/>
    <col min="5" max="5" width="20.140625" style="1" customWidth="1"/>
    <col min="6" max="6" width="19.7109375" style="1" customWidth="1"/>
    <col min="7" max="7" width="26.42578125" style="1" customWidth="1"/>
    <col min="8" max="8" width="14.5703125" style="1" customWidth="1"/>
    <col min="9" max="9" width="15.42578125" style="228" bestFit="1" customWidth="1"/>
    <col min="10" max="49" width="9.140625" style="228"/>
    <col min="50" max="16384" width="9.140625" style="1"/>
  </cols>
  <sheetData>
    <row r="1" spans="1:49" ht="9" hidden="1" customHeight="1" thickBot="1">
      <c r="A1" s="47"/>
      <c r="B1" s="33"/>
      <c r="C1" s="48"/>
      <c r="D1" s="48"/>
      <c r="E1" s="48"/>
      <c r="F1" s="48"/>
      <c r="G1" s="49"/>
    </row>
    <row r="2" spans="1:49" ht="46.5" customHeight="1" thickBot="1">
      <c r="A2" s="200" t="s">
        <v>90</v>
      </c>
      <c r="B2" s="201"/>
      <c r="C2" s="201"/>
      <c r="D2" s="201"/>
      <c r="E2" s="201"/>
      <c r="F2" s="201"/>
      <c r="G2" s="202"/>
      <c r="H2" s="48"/>
    </row>
    <row r="3" spans="1:49" ht="43.5" customHeight="1" thickBot="1">
      <c r="A3" s="203" t="s">
        <v>89</v>
      </c>
      <c r="B3" s="204"/>
      <c r="C3" s="204"/>
      <c r="D3" s="204"/>
      <c r="E3" s="204"/>
      <c r="F3" s="204"/>
      <c r="G3" s="205"/>
      <c r="H3" s="17"/>
    </row>
    <row r="4" spans="1:49" s="2" customFormat="1" ht="21.75" customHeight="1">
      <c r="A4" s="214" t="s">
        <v>0</v>
      </c>
      <c r="B4" s="211" t="s">
        <v>1</v>
      </c>
      <c r="C4" s="216">
        <v>5</v>
      </c>
      <c r="D4" s="234" t="s">
        <v>93</v>
      </c>
      <c r="E4" s="209" t="s">
        <v>70</v>
      </c>
      <c r="F4" s="232" t="s">
        <v>92</v>
      </c>
      <c r="G4" s="211" t="s">
        <v>20</v>
      </c>
      <c r="H4" s="3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</row>
    <row r="5" spans="1:49" s="2" customFormat="1" ht="45.75" customHeight="1" thickBot="1">
      <c r="A5" s="215"/>
      <c r="B5" s="212"/>
      <c r="C5" s="217"/>
      <c r="D5" s="235"/>
      <c r="E5" s="210"/>
      <c r="F5" s="233"/>
      <c r="G5" s="213"/>
      <c r="H5" s="3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</row>
    <row r="6" spans="1:49" s="3" customFormat="1" ht="15.75" thickBot="1">
      <c r="A6" s="62">
        <v>1</v>
      </c>
      <c r="B6" s="21">
        <v>2</v>
      </c>
      <c r="C6" s="52">
        <v>3</v>
      </c>
      <c r="D6" s="53">
        <v>4</v>
      </c>
      <c r="E6" s="52">
        <v>5</v>
      </c>
      <c r="F6" s="29">
        <v>6</v>
      </c>
      <c r="G6" s="66">
        <v>7</v>
      </c>
      <c r="H6" s="4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</row>
    <row r="7" spans="1:49" s="3" customFormat="1" ht="15.75">
      <c r="A7" s="184" t="s">
        <v>2</v>
      </c>
      <c r="B7" s="54"/>
      <c r="C7" s="55" t="s">
        <v>14</v>
      </c>
      <c r="D7" s="56">
        <f>D9+D10+D11+D12+D13+D14+D15+D16+D17+D18+D19+D20+D21+D22</f>
        <v>102397000</v>
      </c>
      <c r="E7" s="56">
        <f>SUM(E8:E21)</f>
        <v>0</v>
      </c>
      <c r="F7" s="56">
        <f>F9+F10+F11+F12+F13+F14+F15+F16+F17+F18+F19+F20+F21+F22</f>
        <v>87010376</v>
      </c>
      <c r="G7" s="51">
        <f>G9+G10+G11+G12+G13+G14+G15+G16+G17+G18+G19+G20+G21+G22</f>
        <v>15386623.999999998</v>
      </c>
      <c r="H7" s="4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</row>
    <row r="8" spans="1:49" s="3" customFormat="1">
      <c r="A8" s="28"/>
      <c r="B8" s="24"/>
      <c r="C8" s="27"/>
      <c r="D8" s="11"/>
      <c r="E8" s="11"/>
      <c r="F8" s="37"/>
      <c r="G8" s="77"/>
      <c r="H8" s="4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</row>
    <row r="9" spans="1:49" s="3" customFormat="1">
      <c r="A9" s="28"/>
      <c r="B9" s="24">
        <v>411</v>
      </c>
      <c r="C9" s="27" t="s">
        <v>15</v>
      </c>
      <c r="D9" s="11">
        <v>21245000</v>
      </c>
      <c r="E9" s="11"/>
      <c r="F9" s="38">
        <v>14897646.23</v>
      </c>
      <c r="G9" s="77">
        <f>D9-F9</f>
        <v>6347353.7699999996</v>
      </c>
      <c r="H9" s="4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</row>
    <row r="10" spans="1:49" s="3" customFormat="1">
      <c r="A10" s="28"/>
      <c r="B10" s="24">
        <v>412</v>
      </c>
      <c r="C10" s="27" t="s">
        <v>16</v>
      </c>
      <c r="D10" s="11">
        <v>4014000</v>
      </c>
      <c r="E10" s="11"/>
      <c r="F10" s="38">
        <v>2666678.6800000002</v>
      </c>
      <c r="G10" s="77">
        <f>D10-F10</f>
        <v>1347321.3199999998</v>
      </c>
      <c r="H10" s="4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</row>
    <row r="11" spans="1:49" s="3" customFormat="1">
      <c r="A11" s="28"/>
      <c r="B11" s="24">
        <v>414</v>
      </c>
      <c r="C11" s="27" t="s">
        <v>21</v>
      </c>
      <c r="D11" s="11">
        <v>200000</v>
      </c>
      <c r="E11" s="11"/>
      <c r="F11" s="38">
        <v>-225499.14</v>
      </c>
      <c r="G11" s="77">
        <f>D11-F11</f>
        <v>425499.14</v>
      </c>
      <c r="H11" s="4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</row>
    <row r="12" spans="1:49" s="3" customFormat="1">
      <c r="A12" s="28"/>
      <c r="B12" s="24">
        <v>415</v>
      </c>
      <c r="C12" s="27" t="s">
        <v>22</v>
      </c>
      <c r="D12" s="11">
        <v>1041000</v>
      </c>
      <c r="E12" s="11"/>
      <c r="F12" s="38">
        <v>427194.6</v>
      </c>
      <c r="G12" s="77">
        <f>D12-F12</f>
        <v>613805.4</v>
      </c>
      <c r="H12" s="4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</row>
    <row r="13" spans="1:49" s="3" customFormat="1">
      <c r="A13" s="28"/>
      <c r="B13" s="24">
        <v>421</v>
      </c>
      <c r="C13" s="27" t="s">
        <v>17</v>
      </c>
      <c r="D13" s="11">
        <v>1411000</v>
      </c>
      <c r="E13" s="11"/>
      <c r="F13" s="37">
        <v>1148557.1100000001</v>
      </c>
      <c r="G13" s="77">
        <f t="shared" ref="G13:G18" si="0">D13-E13-F13</f>
        <v>262442.8899999999</v>
      </c>
      <c r="H13" s="4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</row>
    <row r="14" spans="1:49" s="3" customFormat="1">
      <c r="A14" s="28"/>
      <c r="B14" s="24">
        <v>422</v>
      </c>
      <c r="C14" s="27" t="s">
        <v>18</v>
      </c>
      <c r="D14" s="11">
        <v>2705000</v>
      </c>
      <c r="E14" s="11"/>
      <c r="F14" s="38">
        <v>2312418.42</v>
      </c>
      <c r="G14" s="77">
        <f t="shared" si="0"/>
        <v>392581.58000000007</v>
      </c>
      <c r="H14" s="4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</row>
    <row r="15" spans="1:49" s="3" customFormat="1">
      <c r="A15" s="28"/>
      <c r="B15" s="24">
        <v>423</v>
      </c>
      <c r="C15" s="27" t="s">
        <v>19</v>
      </c>
      <c r="D15" s="11">
        <v>65414000</v>
      </c>
      <c r="E15" s="11"/>
      <c r="F15" s="38">
        <v>61103781.280000001</v>
      </c>
      <c r="G15" s="77">
        <f t="shared" si="0"/>
        <v>4310218.7199999988</v>
      </c>
      <c r="H15" s="4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</row>
    <row r="16" spans="1:49" s="3" customFormat="1">
      <c r="A16" s="28"/>
      <c r="B16" s="24">
        <v>424</v>
      </c>
      <c r="C16" s="27" t="s">
        <v>34</v>
      </c>
      <c r="D16" s="11">
        <v>630000</v>
      </c>
      <c r="E16" s="11"/>
      <c r="F16" s="38">
        <v>483200</v>
      </c>
      <c r="G16" s="77">
        <f>D16-F16</f>
        <v>146800</v>
      </c>
      <c r="H16" s="4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</row>
    <row r="17" spans="1:49" s="3" customFormat="1">
      <c r="A17" s="28"/>
      <c r="B17" s="24">
        <v>425</v>
      </c>
      <c r="C17" s="27" t="s">
        <v>4</v>
      </c>
      <c r="D17" s="11">
        <v>109000</v>
      </c>
      <c r="E17" s="11"/>
      <c r="F17" s="38">
        <v>13281.6</v>
      </c>
      <c r="G17" s="77">
        <f t="shared" si="0"/>
        <v>95718.399999999994</v>
      </c>
      <c r="H17" s="4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</row>
    <row r="18" spans="1:49" s="3" customFormat="1">
      <c r="A18" s="28"/>
      <c r="B18" s="24">
        <v>426</v>
      </c>
      <c r="C18" s="27" t="s">
        <v>5</v>
      </c>
      <c r="D18" s="11">
        <v>2876000</v>
      </c>
      <c r="E18" s="11"/>
      <c r="F18" s="38">
        <v>2114301.75</v>
      </c>
      <c r="G18" s="80">
        <f t="shared" si="0"/>
        <v>761698.25</v>
      </c>
      <c r="H18" s="4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</row>
    <row r="19" spans="1:49" s="3" customFormat="1">
      <c r="A19" s="28"/>
      <c r="B19" s="24">
        <v>483</v>
      </c>
      <c r="C19" s="27" t="s">
        <v>28</v>
      </c>
      <c r="D19" s="11">
        <v>100000</v>
      </c>
      <c r="E19" s="11"/>
      <c r="F19" s="38"/>
      <c r="G19" s="77">
        <f>D19-F19</f>
        <v>100000</v>
      </c>
      <c r="H19" s="4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</row>
    <row r="20" spans="1:49" s="3" customFormat="1">
      <c r="A20" s="28"/>
      <c r="B20" s="24">
        <v>512</v>
      </c>
      <c r="C20" s="27" t="s">
        <v>6</v>
      </c>
      <c r="D20" s="11">
        <v>2600000</v>
      </c>
      <c r="E20" s="11"/>
      <c r="F20" s="38">
        <v>2018156.47</v>
      </c>
      <c r="G20" s="77">
        <f>D20-E20-F20</f>
        <v>581843.53</v>
      </c>
      <c r="H20" s="4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</row>
    <row r="21" spans="1:49" s="3" customFormat="1">
      <c r="A21" s="28"/>
      <c r="B21" s="24">
        <v>416</v>
      </c>
      <c r="C21" s="27" t="s">
        <v>27</v>
      </c>
      <c r="D21" s="11">
        <v>1000</v>
      </c>
      <c r="E21" s="11"/>
      <c r="F21" s="38"/>
      <c r="G21" s="77">
        <f>D21-F21</f>
        <v>1000</v>
      </c>
      <c r="H21" s="4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</row>
    <row r="22" spans="1:49" s="3" customFormat="1">
      <c r="A22" s="28"/>
      <c r="B22" s="34">
        <v>413</v>
      </c>
      <c r="C22" s="84" t="s">
        <v>3</v>
      </c>
      <c r="D22" s="11">
        <v>51000</v>
      </c>
      <c r="E22" s="59"/>
      <c r="F22" s="69">
        <v>50659</v>
      </c>
      <c r="G22" s="85">
        <f>D22-F22</f>
        <v>341</v>
      </c>
      <c r="H22" s="4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</row>
    <row r="23" spans="1:49" ht="15.75">
      <c r="A23" s="185" t="s">
        <v>7</v>
      </c>
      <c r="B23" s="35"/>
      <c r="C23" s="58" t="s">
        <v>13</v>
      </c>
      <c r="D23" s="94">
        <f>D27+D50+D81+D100</f>
        <v>260500000</v>
      </c>
      <c r="E23" s="148">
        <f>E38+E39+E50</f>
        <v>0</v>
      </c>
      <c r="F23" s="105">
        <f>F27+F50+F81+F100</f>
        <v>232855683.05999997</v>
      </c>
      <c r="G23" s="107">
        <f>D23-E23-F23</f>
        <v>27644316.940000027</v>
      </c>
      <c r="H23" s="17"/>
    </row>
    <row r="24" spans="1:49">
      <c r="A24" s="28"/>
      <c r="B24" s="23">
        <v>463</v>
      </c>
      <c r="C24" s="17" t="s">
        <v>8</v>
      </c>
      <c r="D24" s="60"/>
      <c r="E24" s="60"/>
      <c r="F24" s="64"/>
      <c r="G24" s="26"/>
      <c r="H24" s="17"/>
    </row>
    <row r="25" spans="1:49" ht="15" customHeight="1">
      <c r="A25" s="28"/>
      <c r="B25" s="23">
        <v>463222</v>
      </c>
      <c r="C25" s="17" t="s">
        <v>32</v>
      </c>
      <c r="D25" s="61"/>
      <c r="E25" s="61"/>
      <c r="F25" s="65"/>
      <c r="G25" s="57"/>
      <c r="H25" s="17"/>
    </row>
    <row r="26" spans="1:49" hidden="1">
      <c r="A26" s="28"/>
      <c r="B26" s="23"/>
      <c r="C26" s="17"/>
      <c r="D26" s="60"/>
      <c r="E26" s="60"/>
      <c r="F26" s="101"/>
      <c r="G26" s="26"/>
      <c r="H26" s="17"/>
    </row>
    <row r="27" spans="1:49" ht="15.75" customHeight="1">
      <c r="A27" s="28"/>
      <c r="B27" s="23"/>
      <c r="C27" s="89" t="s">
        <v>23</v>
      </c>
      <c r="D27" s="20">
        <f>D33+D34+D35+D36+D37+D38+D39+D40+D41+D42+D43+D44+D45+D47</f>
        <v>104100000</v>
      </c>
      <c r="E27" s="18">
        <f>E30+E53</f>
        <v>0</v>
      </c>
      <c r="F27" s="20">
        <f>F33+F34+F35+F36+F37++F38+F39+F40+F41+F42+F43+F44+F45+F46+F47+F48</f>
        <v>104059816.86999999</v>
      </c>
      <c r="G27" s="102">
        <f>G33+G34+G35+G36+G37+G38+G39+G40+G41+G42+G43+G44+G45+G46+G47+G48</f>
        <v>40183.13000000082</v>
      </c>
      <c r="H27" s="17"/>
    </row>
    <row r="28" spans="1:49" ht="15" hidden="1" customHeight="1">
      <c r="A28" s="28"/>
      <c r="B28" s="23"/>
      <c r="C28" s="13"/>
      <c r="D28" s="206" t="e">
        <f>#REF!+D32+D33+D34+D35+D36+D37+D38+D39+D40+D41+D43+D44+D45</f>
        <v>#REF!</v>
      </c>
      <c r="E28" s="218">
        <f>E32+E33+E34</f>
        <v>0</v>
      </c>
      <c r="F28" s="206"/>
      <c r="G28" s="227" t="e">
        <f>D28-E28-F28</f>
        <v>#REF!</v>
      </c>
      <c r="H28" s="17"/>
    </row>
    <row r="29" spans="1:49" ht="15" hidden="1" customHeight="1">
      <c r="A29" s="28"/>
      <c r="B29" s="23"/>
      <c r="C29" s="5"/>
      <c r="D29" s="207"/>
      <c r="E29" s="218"/>
      <c r="F29" s="207"/>
      <c r="G29" s="227"/>
      <c r="H29" s="17"/>
    </row>
    <row r="30" spans="1:49" ht="15" hidden="1" customHeight="1">
      <c r="A30" s="28"/>
      <c r="B30" s="23"/>
      <c r="C30" s="5"/>
      <c r="D30" s="207"/>
      <c r="E30" s="218"/>
      <c r="F30" s="207"/>
      <c r="G30" s="227"/>
      <c r="H30" s="17"/>
    </row>
    <row r="31" spans="1:49" ht="15" hidden="1" customHeight="1">
      <c r="A31" s="28"/>
      <c r="B31" s="23"/>
      <c r="C31" s="7"/>
      <c r="D31" s="208"/>
      <c r="E31" s="218"/>
      <c r="F31" s="208"/>
      <c r="G31" s="223"/>
      <c r="H31" s="17"/>
    </row>
    <row r="32" spans="1:49" ht="15" customHeight="1">
      <c r="A32" s="28"/>
      <c r="B32" s="23"/>
      <c r="C32" s="8"/>
      <c r="D32" s="11"/>
      <c r="E32" s="10"/>
      <c r="F32" s="37"/>
      <c r="G32" s="25"/>
      <c r="H32" s="104"/>
    </row>
    <row r="33" spans="1:49" ht="15" customHeight="1">
      <c r="A33" s="28"/>
      <c r="B33" s="23"/>
      <c r="C33" s="8" t="s">
        <v>35</v>
      </c>
      <c r="D33" s="11">
        <v>8442941.9199999999</v>
      </c>
      <c r="E33" s="10"/>
      <c r="F33" s="37">
        <v>8442941.9199999999</v>
      </c>
      <c r="G33" s="25">
        <f t="shared" ref="G33:G48" si="1">D33-F33</f>
        <v>0</v>
      </c>
      <c r="H33" s="104"/>
    </row>
    <row r="34" spans="1:49" ht="15.75" customHeight="1">
      <c r="A34" s="28"/>
      <c r="B34" s="23"/>
      <c r="C34" s="8" t="s">
        <v>82</v>
      </c>
      <c r="D34" s="11">
        <v>2000413.53</v>
      </c>
      <c r="E34" s="10"/>
      <c r="F34" s="37">
        <v>2000413.53</v>
      </c>
      <c r="G34" s="77">
        <f t="shared" si="1"/>
        <v>0</v>
      </c>
      <c r="H34" s="104"/>
    </row>
    <row r="35" spans="1:49" ht="15" customHeight="1">
      <c r="A35" s="28"/>
      <c r="B35" s="23"/>
      <c r="C35" s="8" t="s">
        <v>36</v>
      </c>
      <c r="D35" s="11">
        <v>10026826.289999999</v>
      </c>
      <c r="E35" s="10"/>
      <c r="F35" s="37">
        <v>10026826.289999999</v>
      </c>
      <c r="G35" s="77">
        <f>D35-E35-F35</f>
        <v>0</v>
      </c>
      <c r="H35" s="104"/>
    </row>
    <row r="36" spans="1:49">
      <c r="A36" s="28"/>
      <c r="B36" s="23"/>
      <c r="C36" s="8" t="s">
        <v>37</v>
      </c>
      <c r="D36" s="92">
        <v>6000000</v>
      </c>
      <c r="E36" s="30"/>
      <c r="F36" s="44">
        <v>6000000</v>
      </c>
      <c r="G36" s="77">
        <f t="shared" si="1"/>
        <v>0</v>
      </c>
      <c r="H36" s="104"/>
    </row>
    <row r="37" spans="1:49">
      <c r="A37" s="28"/>
      <c r="B37" s="23"/>
      <c r="C37" s="8" t="s">
        <v>38</v>
      </c>
      <c r="D37" s="11">
        <v>16197111.640000001</v>
      </c>
      <c r="E37" s="10"/>
      <c r="F37" s="44">
        <v>16197111.640000001</v>
      </c>
      <c r="G37" s="77">
        <f t="shared" si="1"/>
        <v>0</v>
      </c>
      <c r="H37" s="104"/>
    </row>
    <row r="38" spans="1:49">
      <c r="A38" s="28"/>
      <c r="B38" s="23"/>
      <c r="C38" s="158" t="s">
        <v>39</v>
      </c>
      <c r="D38" s="11">
        <v>6000000</v>
      </c>
      <c r="E38" s="10"/>
      <c r="F38" s="37">
        <v>6000000</v>
      </c>
      <c r="G38" s="80">
        <f>D38-E38-F38</f>
        <v>0</v>
      </c>
      <c r="H38" s="104"/>
    </row>
    <row r="39" spans="1:49" s="87" customFormat="1">
      <c r="A39" s="28"/>
      <c r="B39" s="23"/>
      <c r="C39" s="149" t="s">
        <v>40</v>
      </c>
      <c r="D39" s="9">
        <v>15001420.34</v>
      </c>
      <c r="E39" s="10"/>
      <c r="F39" s="37">
        <v>14984764.109999999</v>
      </c>
      <c r="G39" s="80">
        <f>D39-E39-F39</f>
        <v>16656.230000000447</v>
      </c>
      <c r="H39" s="104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</row>
    <row r="40" spans="1:49">
      <c r="A40" s="28"/>
      <c r="B40" s="23"/>
      <c r="C40" s="7" t="s">
        <v>41</v>
      </c>
      <c r="D40" s="42">
        <v>7463297.2199999997</v>
      </c>
      <c r="E40" s="45"/>
      <c r="F40" s="42">
        <v>7463297.2199999997</v>
      </c>
      <c r="G40" s="80">
        <f t="shared" si="1"/>
        <v>0</v>
      </c>
      <c r="H40" s="104"/>
    </row>
    <row r="41" spans="1:49">
      <c r="A41" s="28"/>
      <c r="B41" s="23"/>
      <c r="C41" s="8" t="s">
        <v>42</v>
      </c>
      <c r="D41" s="37">
        <v>3000000</v>
      </c>
      <c r="E41" s="37"/>
      <c r="F41" s="37">
        <v>3000000</v>
      </c>
      <c r="G41" s="80">
        <f t="shared" si="1"/>
        <v>0</v>
      </c>
      <c r="H41" s="104"/>
    </row>
    <row r="42" spans="1:49" s="87" customFormat="1">
      <c r="A42" s="28"/>
      <c r="B42" s="23"/>
      <c r="C42" s="8" t="s">
        <v>43</v>
      </c>
      <c r="D42" s="10">
        <v>3483402.59</v>
      </c>
      <c r="E42" s="10"/>
      <c r="F42" s="11">
        <v>3483402.59</v>
      </c>
      <c r="G42" s="63">
        <f t="shared" si="1"/>
        <v>0</v>
      </c>
      <c r="H42" s="173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</row>
    <row r="43" spans="1:49" s="19" customFormat="1" ht="15.75" thickBot="1">
      <c r="A43" s="29"/>
      <c r="B43" s="106"/>
      <c r="C43" s="183" t="s">
        <v>44</v>
      </c>
      <c r="D43" s="172">
        <v>4000000</v>
      </c>
      <c r="E43" s="168"/>
      <c r="F43" s="169">
        <v>4000000</v>
      </c>
      <c r="G43" s="170">
        <f t="shared" si="1"/>
        <v>0</v>
      </c>
      <c r="H43" s="171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</row>
    <row r="44" spans="1:49" s="17" customFormat="1" ht="15.75">
      <c r="A44" s="134"/>
      <c r="B44" s="28"/>
      <c r="C44" s="121" t="s">
        <v>76</v>
      </c>
      <c r="D44" s="111">
        <v>5385000</v>
      </c>
      <c r="E44" s="113"/>
      <c r="F44" s="108">
        <v>5385000</v>
      </c>
      <c r="G44" s="77">
        <f t="shared" si="1"/>
        <v>0</v>
      </c>
      <c r="H44" s="104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</row>
    <row r="45" spans="1:49">
      <c r="A45" s="122"/>
      <c r="B45" s="28"/>
      <c r="C45" s="5" t="s">
        <v>45</v>
      </c>
      <c r="D45" s="111">
        <v>4999586.47</v>
      </c>
      <c r="E45" s="12"/>
      <c r="F45" s="79">
        <v>4999586.47</v>
      </c>
      <c r="G45" s="77">
        <f t="shared" si="1"/>
        <v>0</v>
      </c>
      <c r="H45" s="17"/>
    </row>
    <row r="46" spans="1:49" ht="15.75">
      <c r="A46" s="122"/>
      <c r="B46" s="28"/>
      <c r="C46" s="123" t="s">
        <v>46</v>
      </c>
      <c r="D46" s="93"/>
      <c r="E46" s="18"/>
      <c r="F46" s="83"/>
      <c r="G46" s="95">
        <f t="shared" si="1"/>
        <v>0</v>
      </c>
      <c r="H46" s="17"/>
    </row>
    <row r="47" spans="1:49" ht="15.75">
      <c r="A47" s="122"/>
      <c r="B47" s="28"/>
      <c r="C47" s="123" t="s">
        <v>47</v>
      </c>
      <c r="D47" s="93">
        <v>12100000</v>
      </c>
      <c r="E47" s="18"/>
      <c r="F47" s="83">
        <v>12076473.1</v>
      </c>
      <c r="G47" s="95">
        <f t="shared" si="1"/>
        <v>23526.900000000373</v>
      </c>
      <c r="H47" s="17"/>
    </row>
    <row r="48" spans="1:49" ht="15" customHeight="1">
      <c r="A48" s="122"/>
      <c r="B48" s="28"/>
      <c r="C48" s="149"/>
      <c r="D48" s="150"/>
      <c r="E48" s="18"/>
      <c r="F48" s="46"/>
      <c r="G48" s="77">
        <f t="shared" si="1"/>
        <v>0</v>
      </c>
      <c r="H48" s="17"/>
    </row>
    <row r="49" spans="1:8" ht="15" customHeight="1">
      <c r="A49" s="122"/>
      <c r="B49" s="28"/>
      <c r="C49" s="89"/>
      <c r="D49" s="116"/>
      <c r="E49" s="10"/>
      <c r="F49" s="37"/>
      <c r="G49" s="22"/>
      <c r="H49" s="17"/>
    </row>
    <row r="50" spans="1:8" ht="17.25" customHeight="1">
      <c r="A50" s="122"/>
      <c r="B50" s="28"/>
      <c r="C50" s="151" t="s">
        <v>11</v>
      </c>
      <c r="D50" s="219">
        <f>D59+D60+D63+D65+D66+D67+D68+D70+D71+D72+D73+D75+D77+D79+D80</f>
        <v>115600000</v>
      </c>
      <c r="E50" s="18">
        <f>E59+E60+E65+E66+E67+E68+E70+E71+E72+E73+E75+E77+E79+E80</f>
        <v>0</v>
      </c>
      <c r="F50" s="46">
        <f>F59+F60+F63+F65+F66+F67+F68+F70+F71+F72+F73+F75+F77+F79+F80</f>
        <v>87996510.019999996</v>
      </c>
      <c r="G50" s="22">
        <f>D50-E50-F50</f>
        <v>27603489.980000004</v>
      </c>
      <c r="H50" s="17"/>
    </row>
    <row r="51" spans="1:8" ht="0.75" customHeight="1">
      <c r="A51" s="198"/>
      <c r="B51" s="197"/>
      <c r="C51" s="220"/>
      <c r="D51" s="207"/>
      <c r="E51" s="206"/>
      <c r="F51" s="206"/>
      <c r="G51" s="222"/>
      <c r="H51" s="17"/>
    </row>
    <row r="52" spans="1:8" ht="19.5" hidden="1" customHeight="1">
      <c r="A52" s="198"/>
      <c r="B52" s="197"/>
      <c r="C52" s="221"/>
      <c r="D52" s="208"/>
      <c r="E52" s="208"/>
      <c r="F52" s="208"/>
      <c r="G52" s="223"/>
      <c r="H52" s="17"/>
    </row>
    <row r="53" spans="1:8" ht="15" hidden="1" customHeight="1">
      <c r="A53" s="122"/>
      <c r="B53" s="28"/>
      <c r="C53" s="8"/>
      <c r="D53" s="9"/>
      <c r="E53" s="9"/>
      <c r="F53" s="42"/>
      <c r="G53" s="22"/>
      <c r="H53" s="17"/>
    </row>
    <row r="54" spans="1:8" ht="14.25" hidden="1" customHeight="1">
      <c r="A54" s="122"/>
      <c r="B54" s="28"/>
      <c r="C54" s="8"/>
      <c r="D54" s="9"/>
      <c r="E54" s="9"/>
      <c r="F54" s="42"/>
      <c r="G54" s="22"/>
      <c r="H54" s="17"/>
    </row>
    <row r="55" spans="1:8" ht="13.5" hidden="1" customHeight="1">
      <c r="A55" s="122"/>
      <c r="B55" s="28"/>
      <c r="C55" s="13"/>
      <c r="D55" s="6"/>
      <c r="E55" s="6"/>
      <c r="F55" s="43"/>
      <c r="G55" s="22"/>
      <c r="H55" s="17"/>
    </row>
    <row r="56" spans="1:8" ht="13.5" hidden="1" customHeight="1">
      <c r="A56" s="122"/>
      <c r="B56" s="28"/>
      <c r="C56" s="8"/>
      <c r="D56" s="11"/>
      <c r="E56" s="11"/>
      <c r="F56" s="37"/>
      <c r="G56" s="22"/>
      <c r="H56" s="17"/>
    </row>
    <row r="57" spans="1:8" ht="14.25" hidden="1" customHeight="1">
      <c r="A57" s="122"/>
      <c r="B57" s="28"/>
      <c r="C57" s="8"/>
      <c r="D57" s="11"/>
      <c r="E57" s="11"/>
      <c r="F57" s="37"/>
      <c r="G57" s="22"/>
      <c r="H57" s="17"/>
    </row>
    <row r="58" spans="1:8" ht="14.25" hidden="1" customHeight="1">
      <c r="A58" s="122"/>
      <c r="B58" s="28"/>
      <c r="C58" s="8"/>
      <c r="D58" s="11"/>
      <c r="E58" s="14"/>
      <c r="F58" s="41"/>
      <c r="G58" s="25"/>
      <c r="H58" s="17"/>
    </row>
    <row r="59" spans="1:8" ht="18" customHeight="1">
      <c r="A59" s="122"/>
      <c r="B59" s="28"/>
      <c r="C59" s="8" t="s">
        <v>48</v>
      </c>
      <c r="D59" s="10">
        <v>6230000</v>
      </c>
      <c r="E59" s="192"/>
      <c r="F59" s="91">
        <v>5660381.5499999998</v>
      </c>
      <c r="G59" s="77">
        <f>D59-E59-F59</f>
        <v>569618.45000000019</v>
      </c>
      <c r="H59" s="17"/>
    </row>
    <row r="60" spans="1:8" ht="18" customHeight="1">
      <c r="A60" s="122"/>
      <c r="B60" s="28"/>
      <c r="C60" s="8" t="s">
        <v>49</v>
      </c>
      <c r="D60" s="193">
        <v>9985000</v>
      </c>
      <c r="E60" s="206"/>
      <c r="F60" s="193">
        <v>7384403.8799999999</v>
      </c>
      <c r="G60" s="224">
        <f>D60-E60-F60</f>
        <v>2600596.12</v>
      </c>
      <c r="H60" s="17"/>
    </row>
    <row r="61" spans="1:8" ht="13.5" hidden="1" customHeight="1">
      <c r="A61" s="122"/>
      <c r="B61" s="28"/>
      <c r="C61" s="125"/>
      <c r="D61" s="194"/>
      <c r="E61" s="207"/>
      <c r="F61" s="194"/>
      <c r="G61" s="225"/>
      <c r="H61" s="17"/>
    </row>
    <row r="62" spans="1:8" ht="9.75" hidden="1" customHeight="1">
      <c r="A62" s="122"/>
      <c r="B62" s="28"/>
      <c r="C62" s="126"/>
      <c r="D62" s="195"/>
      <c r="E62" s="208"/>
      <c r="F62" s="195"/>
      <c r="G62" s="226"/>
      <c r="H62" s="17"/>
    </row>
    <row r="63" spans="1:8" ht="18.75" customHeight="1">
      <c r="A63" s="122"/>
      <c r="B63" s="28"/>
      <c r="C63" s="8" t="s">
        <v>50</v>
      </c>
      <c r="D63" s="69">
        <v>4067000</v>
      </c>
      <c r="E63" s="69"/>
      <c r="F63" s="69">
        <v>4066815.46</v>
      </c>
      <c r="G63" s="78">
        <f>D63-F63</f>
        <v>184.54000000003725</v>
      </c>
      <c r="H63" s="17"/>
    </row>
    <row r="64" spans="1:8" ht="7.5" hidden="1" customHeight="1">
      <c r="A64" s="122"/>
      <c r="B64" s="28"/>
      <c r="C64" s="7"/>
      <c r="D64" s="69"/>
      <c r="E64" s="69"/>
      <c r="F64" s="69"/>
      <c r="G64" s="73"/>
      <c r="H64" s="17"/>
    </row>
    <row r="65" spans="1:8" ht="17.25" customHeight="1">
      <c r="A65" s="122"/>
      <c r="B65" s="28"/>
      <c r="C65" s="7" t="s">
        <v>51</v>
      </c>
      <c r="D65" s="69">
        <v>5000000</v>
      </c>
      <c r="E65" s="69"/>
      <c r="F65" s="69">
        <v>5000000</v>
      </c>
      <c r="G65" s="73">
        <f>D65-F65</f>
        <v>0</v>
      </c>
      <c r="H65" s="17"/>
    </row>
    <row r="66" spans="1:8" ht="16.5" customHeight="1">
      <c r="A66" s="122"/>
      <c r="B66" s="28"/>
      <c r="C66" s="7" t="s">
        <v>87</v>
      </c>
      <c r="D66" s="69">
        <v>17000000</v>
      </c>
      <c r="E66" s="69"/>
      <c r="F66" s="69">
        <v>12311283</v>
      </c>
      <c r="G66" s="73">
        <f>D66-F66</f>
        <v>4688717</v>
      </c>
      <c r="H66" s="17"/>
    </row>
    <row r="67" spans="1:8" ht="18" customHeight="1">
      <c r="A67" s="122"/>
      <c r="B67" s="28"/>
      <c r="C67" s="70" t="s">
        <v>84</v>
      </c>
      <c r="D67" s="69">
        <v>8913882</v>
      </c>
      <c r="E67" s="69"/>
      <c r="F67" s="69">
        <v>8913882</v>
      </c>
      <c r="G67" s="73">
        <f>D67-F67</f>
        <v>0</v>
      </c>
      <c r="H67" s="17"/>
    </row>
    <row r="68" spans="1:8" ht="15.75" customHeight="1">
      <c r="A68" s="122"/>
      <c r="B68" s="28"/>
      <c r="C68" s="7" t="s">
        <v>52</v>
      </c>
      <c r="D68" s="68">
        <v>25101118</v>
      </c>
      <c r="E68" s="69"/>
      <c r="F68" s="69">
        <v>13586117</v>
      </c>
      <c r="G68" s="73">
        <f>D68-E68-F68</f>
        <v>11515001</v>
      </c>
      <c r="H68" s="17"/>
    </row>
    <row r="69" spans="1:8" ht="7.5" hidden="1" customHeight="1">
      <c r="A69" s="122"/>
      <c r="B69" s="28"/>
      <c r="C69" s="7"/>
      <c r="D69" s="68"/>
      <c r="E69" s="68"/>
      <c r="F69" s="68"/>
      <c r="G69" s="76"/>
      <c r="H69" s="17"/>
    </row>
    <row r="70" spans="1:8" ht="18.75" customHeight="1">
      <c r="A70" s="122"/>
      <c r="B70" s="28"/>
      <c r="C70" s="72" t="s">
        <v>53</v>
      </c>
      <c r="D70" s="81">
        <v>5000000</v>
      </c>
      <c r="E70" s="10"/>
      <c r="F70" s="37">
        <v>5000000</v>
      </c>
      <c r="G70" s="77">
        <f>D70-F70</f>
        <v>0</v>
      </c>
      <c r="H70" s="17"/>
    </row>
    <row r="71" spans="1:8">
      <c r="A71" s="122"/>
      <c r="B71" s="28"/>
      <c r="C71" s="13" t="s">
        <v>54</v>
      </c>
      <c r="D71" s="4">
        <v>4342000</v>
      </c>
      <c r="E71" s="4"/>
      <c r="F71" s="43">
        <v>4341140.67</v>
      </c>
      <c r="G71" s="77">
        <f>D71-E71-F71</f>
        <v>859.33000000007451</v>
      </c>
      <c r="H71" s="17"/>
    </row>
    <row r="72" spans="1:8">
      <c r="A72" s="122"/>
      <c r="B72" s="28"/>
      <c r="C72" s="8" t="s">
        <v>55</v>
      </c>
      <c r="D72" s="69">
        <v>9991000</v>
      </c>
      <c r="E72" s="69"/>
      <c r="F72" s="11">
        <v>2135564</v>
      </c>
      <c r="G72" s="77">
        <f>D72-F72</f>
        <v>7855436</v>
      </c>
      <c r="H72" s="17"/>
    </row>
    <row r="73" spans="1:8" ht="15.75" customHeight="1">
      <c r="A73" s="122"/>
      <c r="B73" s="28"/>
      <c r="C73" s="157" t="s">
        <v>56</v>
      </c>
      <c r="D73" s="155">
        <v>2000000</v>
      </c>
      <c r="E73" s="68"/>
      <c r="F73" s="42">
        <v>1996501</v>
      </c>
      <c r="G73" s="95">
        <f>D73-F73</f>
        <v>3499</v>
      </c>
      <c r="H73" s="17"/>
    </row>
    <row r="74" spans="1:8" ht="19.5" hidden="1" customHeight="1">
      <c r="A74" s="122"/>
      <c r="B74" s="28"/>
      <c r="C74" s="7" t="s">
        <v>29</v>
      </c>
      <c r="D74" s="86">
        <v>2402244</v>
      </c>
      <c r="E74" s="12"/>
      <c r="F74" s="83"/>
      <c r="G74" s="77">
        <f t="shared" ref="G74:G84" si="2">D74-F74</f>
        <v>2402244</v>
      </c>
      <c r="H74" s="17"/>
    </row>
    <row r="75" spans="1:8" ht="14.25" customHeight="1">
      <c r="A75" s="122"/>
      <c r="B75" s="28"/>
      <c r="C75" s="82" t="s">
        <v>83</v>
      </c>
      <c r="D75" s="81">
        <v>1090000</v>
      </c>
      <c r="E75" s="4"/>
      <c r="F75" s="83">
        <v>1001230</v>
      </c>
      <c r="G75" s="77">
        <f>D75-F75</f>
        <v>88770</v>
      </c>
      <c r="H75" s="17"/>
    </row>
    <row r="76" spans="1:8" ht="15.75" hidden="1" customHeight="1">
      <c r="A76" s="122"/>
      <c r="B76" s="28"/>
      <c r="C76" s="127"/>
      <c r="D76" s="69"/>
      <c r="E76" s="69"/>
      <c r="F76" s="69"/>
      <c r="G76" s="73">
        <f t="shared" si="2"/>
        <v>0</v>
      </c>
      <c r="H76" s="17"/>
    </row>
    <row r="77" spans="1:8" ht="15" customHeight="1">
      <c r="A77" s="122"/>
      <c r="B77" s="28"/>
      <c r="C77" s="158" t="s">
        <v>57</v>
      </c>
      <c r="D77" s="120">
        <v>6000000</v>
      </c>
      <c r="E77" s="69"/>
      <c r="F77" s="69">
        <v>5999276.71</v>
      </c>
      <c r="G77" s="73">
        <f>D77-E77-F77</f>
        <v>723.29000000003725</v>
      </c>
      <c r="H77" s="17"/>
    </row>
    <row r="78" spans="1:8" ht="1.5" hidden="1" customHeight="1">
      <c r="A78" s="122"/>
      <c r="B78" s="28"/>
      <c r="C78" s="118"/>
      <c r="D78" s="9"/>
      <c r="E78" s="9"/>
      <c r="F78" s="37"/>
      <c r="G78" s="77">
        <f t="shared" si="2"/>
        <v>0</v>
      </c>
      <c r="H78" s="17"/>
    </row>
    <row r="79" spans="1:8" ht="15" customHeight="1">
      <c r="A79" s="122"/>
      <c r="B79" s="28"/>
      <c r="C79" s="82" t="s">
        <v>58</v>
      </c>
      <c r="D79" s="6">
        <v>3380000</v>
      </c>
      <c r="E79" s="6"/>
      <c r="F79" s="43">
        <v>3380000</v>
      </c>
      <c r="G79" s="77">
        <f>D79-F79</f>
        <v>0</v>
      </c>
      <c r="H79" s="17"/>
    </row>
    <row r="80" spans="1:8" ht="18" customHeight="1">
      <c r="A80" s="122"/>
      <c r="B80" s="28"/>
      <c r="C80" s="82" t="s">
        <v>86</v>
      </c>
      <c r="D80" s="71">
        <v>7500000</v>
      </c>
      <c r="E80" s="69"/>
      <c r="F80" s="79">
        <v>7219914.75</v>
      </c>
      <c r="G80" s="77">
        <f>D80-E80-F80</f>
        <v>280085.25</v>
      </c>
      <c r="H80" s="17"/>
    </row>
    <row r="81" spans="1:50" ht="15.75">
      <c r="A81" s="122"/>
      <c r="B81" s="28"/>
      <c r="C81" s="159" t="s">
        <v>26</v>
      </c>
      <c r="D81" s="146">
        <f>D82+D84+D85+D86+D87+D88+D90+D91+D92+D93+D98+D99</f>
        <v>38100000</v>
      </c>
      <c r="E81" s="11"/>
      <c r="F81" s="103">
        <f>F82+F84+F85+F86+F87+F88+F90+F91+F92+F93+F98+F99</f>
        <v>38100000</v>
      </c>
      <c r="G81" s="167">
        <f>G82+G84+G85+G86+G87+G88+G90+G91+G92+G93+G98+G99</f>
        <v>0</v>
      </c>
      <c r="H81" s="17"/>
    </row>
    <row r="82" spans="1:50" ht="15" customHeight="1">
      <c r="A82" s="122"/>
      <c r="B82" s="28"/>
      <c r="C82" s="96" t="s">
        <v>59</v>
      </c>
      <c r="D82" s="97">
        <v>2012000</v>
      </c>
      <c r="E82" s="90"/>
      <c r="F82" s="112">
        <v>2012000</v>
      </c>
      <c r="G82" s="95">
        <f t="shared" si="2"/>
        <v>0</v>
      </c>
      <c r="H82" s="17"/>
    </row>
    <row r="83" spans="1:50" ht="18" hidden="1" customHeight="1">
      <c r="A83" s="122"/>
      <c r="B83" s="28"/>
      <c r="C83" s="8"/>
      <c r="D83" s="10"/>
      <c r="E83" s="10"/>
      <c r="F83" s="37"/>
      <c r="G83" s="77">
        <f t="shared" si="2"/>
        <v>0</v>
      </c>
      <c r="H83" s="17"/>
    </row>
    <row r="84" spans="1:50" s="19" customFormat="1" ht="16.5" customHeight="1" thickBot="1">
      <c r="A84" s="196"/>
      <c r="B84" s="197"/>
      <c r="C84" s="128" t="s">
        <v>60</v>
      </c>
      <c r="D84" s="69">
        <v>1029693</v>
      </c>
      <c r="E84" s="69"/>
      <c r="F84" s="69">
        <v>1029693</v>
      </c>
      <c r="G84" s="73">
        <f t="shared" si="2"/>
        <v>0</v>
      </c>
      <c r="H84" s="17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</row>
    <row r="85" spans="1:50" ht="15.75" customHeight="1">
      <c r="A85" s="196"/>
      <c r="B85" s="197"/>
      <c r="C85" s="158" t="s">
        <v>61</v>
      </c>
      <c r="D85" s="160">
        <v>1594060</v>
      </c>
      <c r="E85" s="152"/>
      <c r="F85" s="160">
        <v>1594060</v>
      </c>
      <c r="G85" s="161">
        <f>D85-F85</f>
        <v>0</v>
      </c>
      <c r="H85" s="17"/>
    </row>
    <row r="86" spans="1:50">
      <c r="A86" s="122"/>
      <c r="B86" s="28"/>
      <c r="C86" s="121" t="s">
        <v>62</v>
      </c>
      <c r="D86" s="160">
        <v>2516000</v>
      </c>
      <c r="E86" s="37"/>
      <c r="F86" s="43">
        <v>2516000</v>
      </c>
      <c r="G86" s="77">
        <f>D86-F86</f>
        <v>0</v>
      </c>
      <c r="H86" s="17"/>
    </row>
    <row r="87" spans="1:50" ht="17.25" customHeight="1">
      <c r="A87" s="134"/>
      <c r="B87" s="100"/>
      <c r="C87" s="162" t="s">
        <v>63</v>
      </c>
      <c r="D87" s="160">
        <v>3181000</v>
      </c>
      <c r="E87" s="110"/>
      <c r="F87" s="176">
        <v>3181000</v>
      </c>
      <c r="G87" s="166">
        <f>D87-F87</f>
        <v>0</v>
      </c>
      <c r="H87" s="17"/>
    </row>
    <row r="88" spans="1:50" s="87" customFormat="1" ht="15" customHeight="1">
      <c r="A88" s="122"/>
      <c r="B88" s="28"/>
      <c r="C88" s="158" t="s">
        <v>64</v>
      </c>
      <c r="D88" s="111">
        <v>6196180</v>
      </c>
      <c r="E88" s="98"/>
      <c r="F88" s="160">
        <v>6196180</v>
      </c>
      <c r="G88" s="161">
        <f>D88-F88</f>
        <v>0</v>
      </c>
      <c r="H88" s="104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</row>
    <row r="89" spans="1:50" ht="1.5" hidden="1" customHeight="1">
      <c r="A89" s="122"/>
      <c r="B89" s="28"/>
      <c r="C89" s="5"/>
      <c r="D89" s="6"/>
      <c r="E89" s="6"/>
      <c r="F89" s="6"/>
      <c r="G89" s="141"/>
      <c r="H89" s="104"/>
    </row>
    <row r="90" spans="1:50" ht="15.75">
      <c r="A90" s="122"/>
      <c r="B90" s="28"/>
      <c r="C90" s="121" t="s">
        <v>65</v>
      </c>
      <c r="D90" s="111">
        <v>1721000</v>
      </c>
      <c r="E90" s="113"/>
      <c r="F90" s="108">
        <v>1721000</v>
      </c>
      <c r="G90" s="77">
        <f t="shared" ref="G90:G97" si="3">D90-F90</f>
        <v>0</v>
      </c>
      <c r="H90" s="104"/>
    </row>
    <row r="91" spans="1:50" ht="15.75">
      <c r="A91" s="122"/>
      <c r="B91" s="28"/>
      <c r="C91" s="109" t="s">
        <v>66</v>
      </c>
      <c r="D91" s="86">
        <v>2859000</v>
      </c>
      <c r="E91" s="90"/>
      <c r="F91" s="112">
        <v>2859000</v>
      </c>
      <c r="G91" s="77">
        <f t="shared" si="3"/>
        <v>0</v>
      </c>
      <c r="H91" s="17"/>
    </row>
    <row r="92" spans="1:50" ht="16.5" thickBot="1">
      <c r="A92" s="134"/>
      <c r="B92" s="100"/>
      <c r="C92" s="143" t="s">
        <v>67</v>
      </c>
      <c r="D92" s="153">
        <v>6856390</v>
      </c>
      <c r="E92" s="110"/>
      <c r="F92" s="176">
        <v>6856390</v>
      </c>
      <c r="G92" s="154">
        <f t="shared" si="3"/>
        <v>0</v>
      </c>
      <c r="H92" s="17"/>
    </row>
    <row r="93" spans="1:50" s="117" customFormat="1" ht="17.25" customHeight="1" thickBot="1">
      <c r="A93" s="29"/>
      <c r="B93" s="106"/>
      <c r="C93" s="186" t="s">
        <v>68</v>
      </c>
      <c r="D93" s="130">
        <v>5290000</v>
      </c>
      <c r="E93" s="131"/>
      <c r="F93" s="132">
        <v>5290000</v>
      </c>
      <c r="G93" s="133">
        <f t="shared" si="3"/>
        <v>0</v>
      </c>
      <c r="H93" s="119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129"/>
    </row>
    <row r="94" spans="1:50" ht="0.75" hidden="1" customHeight="1">
      <c r="A94" s="188"/>
      <c r="B94" s="187"/>
      <c r="C94" s="136"/>
      <c r="D94" s="137">
        <v>10000000</v>
      </c>
      <c r="E94" s="138"/>
      <c r="F94" s="137"/>
      <c r="G94" s="139">
        <f t="shared" si="3"/>
        <v>10000000</v>
      </c>
      <c r="H94" s="17"/>
    </row>
    <row r="95" spans="1:50" ht="15" hidden="1" customHeight="1">
      <c r="A95" s="140"/>
      <c r="B95" s="135"/>
      <c r="C95" s="75"/>
      <c r="D95" s="74">
        <v>25000000</v>
      </c>
      <c r="E95" s="69"/>
      <c r="F95" s="69"/>
      <c r="G95" s="73">
        <f t="shared" si="3"/>
        <v>25000000</v>
      </c>
      <c r="H95" s="17"/>
    </row>
    <row r="96" spans="1:50" ht="15.75" hidden="1">
      <c r="A96" s="88"/>
      <c r="B96" s="124"/>
      <c r="C96" s="121"/>
      <c r="D96" s="81">
        <v>1000000</v>
      </c>
      <c r="E96" s="99"/>
      <c r="F96" s="79">
        <v>656881</v>
      </c>
      <c r="G96" s="115">
        <f t="shared" si="3"/>
        <v>343119</v>
      </c>
      <c r="H96" s="17"/>
    </row>
    <row r="97" spans="1:49" s="17" customFormat="1" hidden="1">
      <c r="A97" s="31"/>
      <c r="B97" s="23"/>
      <c r="C97" s="109"/>
      <c r="D97" s="30">
        <v>23530000</v>
      </c>
      <c r="E97" s="30"/>
      <c r="F97" s="44">
        <v>1380000</v>
      </c>
      <c r="G97" s="114">
        <f t="shared" si="3"/>
        <v>22150000</v>
      </c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</row>
    <row r="98" spans="1:49" s="119" customFormat="1" ht="16.5" thickBot="1">
      <c r="A98" s="88"/>
      <c r="B98" s="144"/>
      <c r="C98" s="180" t="s">
        <v>69</v>
      </c>
      <c r="D98" s="163">
        <v>507500</v>
      </c>
      <c r="E98" s="145"/>
      <c r="F98" s="164">
        <v>507500</v>
      </c>
      <c r="G98" s="165">
        <f>D98-E98-F98</f>
        <v>0</v>
      </c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</row>
    <row r="99" spans="1:49" ht="15.75" thickBot="1">
      <c r="A99" s="31"/>
      <c r="B99" s="23"/>
      <c r="C99" s="157" t="s">
        <v>75</v>
      </c>
      <c r="D99" s="130">
        <v>4337177</v>
      </c>
      <c r="E99" s="12"/>
      <c r="F99" s="42">
        <v>4337177</v>
      </c>
      <c r="G99" s="77">
        <f>D99-F99</f>
        <v>0</v>
      </c>
      <c r="H99" s="17"/>
    </row>
    <row r="100" spans="1:49" ht="15.75">
      <c r="A100" s="199"/>
      <c r="B100" s="23">
        <v>463</v>
      </c>
      <c r="C100" s="189" t="s">
        <v>33</v>
      </c>
      <c r="D100" s="99">
        <v>2700000</v>
      </c>
      <c r="E100" s="10"/>
      <c r="F100" s="103">
        <f>F101+F102</f>
        <v>2699356.17</v>
      </c>
      <c r="G100" s="175">
        <f>D100-E100-F100</f>
        <v>643.83000000007451</v>
      </c>
      <c r="H100" s="17"/>
    </row>
    <row r="101" spans="1:49">
      <c r="A101" s="199"/>
      <c r="B101" s="23"/>
      <c r="C101" s="157" t="s">
        <v>79</v>
      </c>
      <c r="D101" s="10">
        <v>2700000</v>
      </c>
      <c r="E101" s="10"/>
      <c r="F101" s="37">
        <v>2699356.17</v>
      </c>
      <c r="G101" s="77">
        <f>D101-F101</f>
        <v>643.83000000007451</v>
      </c>
      <c r="H101" s="17"/>
    </row>
    <row r="102" spans="1:49" ht="15.75">
      <c r="A102" s="196"/>
      <c r="B102" s="100"/>
      <c r="C102" s="75"/>
      <c r="D102" s="18"/>
      <c r="E102" s="18"/>
      <c r="F102" s="46"/>
      <c r="G102" s="22"/>
      <c r="H102" s="17"/>
    </row>
    <row r="103" spans="1:49">
      <c r="A103" s="196"/>
      <c r="B103" s="197">
        <v>472</v>
      </c>
      <c r="C103" s="75"/>
      <c r="D103" s="10"/>
      <c r="E103" s="10"/>
      <c r="F103" s="37"/>
      <c r="G103" s="77"/>
      <c r="H103" s="17"/>
    </row>
    <row r="104" spans="1:49" ht="15.75">
      <c r="A104" s="88" t="s">
        <v>9</v>
      </c>
      <c r="B104" s="197"/>
      <c r="C104" s="142" t="s">
        <v>30</v>
      </c>
      <c r="D104" s="18">
        <f>D105+D106+D107+D108+D109+D110+D111</f>
        <v>26175000</v>
      </c>
      <c r="E104" s="18">
        <f>E105+E107</f>
        <v>0</v>
      </c>
      <c r="F104" s="46">
        <f>F105+F106+F107+F108+F109+F110+F111</f>
        <v>25576469.699999999</v>
      </c>
      <c r="G104" s="22">
        <f>D104-E104-F104</f>
        <v>598530.30000000075</v>
      </c>
      <c r="H104" s="17"/>
    </row>
    <row r="105" spans="1:49">
      <c r="A105" s="31"/>
      <c r="B105" s="23"/>
      <c r="C105" s="190" t="s">
        <v>72</v>
      </c>
      <c r="D105" s="10">
        <v>13177483</v>
      </c>
      <c r="E105" s="10"/>
      <c r="F105" s="37">
        <v>13056000</v>
      </c>
      <c r="G105" s="77">
        <f>D105-F105</f>
        <v>121483</v>
      </c>
      <c r="H105" s="17"/>
    </row>
    <row r="106" spans="1:49" ht="15.75">
      <c r="A106" s="88"/>
      <c r="B106" s="100"/>
      <c r="C106" s="156" t="s">
        <v>73</v>
      </c>
      <c r="D106" s="174">
        <v>2284356</v>
      </c>
      <c r="E106" s="10"/>
      <c r="F106" s="164">
        <v>2284356</v>
      </c>
      <c r="G106" s="95">
        <f>D106-F106</f>
        <v>0</v>
      </c>
      <c r="H106" s="17"/>
    </row>
    <row r="107" spans="1:49" ht="15.75">
      <c r="A107" s="88"/>
      <c r="B107" s="23"/>
      <c r="C107" s="109" t="s">
        <v>74</v>
      </c>
      <c r="D107" s="97">
        <v>2925490</v>
      </c>
      <c r="E107" s="97"/>
      <c r="F107" s="79">
        <v>2753093.7</v>
      </c>
      <c r="G107" s="77" t="s">
        <v>91</v>
      </c>
      <c r="H107" s="17"/>
    </row>
    <row r="108" spans="1:49">
      <c r="A108" s="31"/>
      <c r="B108" s="23"/>
      <c r="C108" s="177" t="s">
        <v>80</v>
      </c>
      <c r="D108" s="176">
        <v>6000000</v>
      </c>
      <c r="E108" s="176"/>
      <c r="F108" s="79">
        <v>6000000</v>
      </c>
      <c r="G108" s="77">
        <f t="shared" ref="G108:G118" si="4">D108-F108</f>
        <v>0</v>
      </c>
      <c r="H108" s="17"/>
    </row>
    <row r="109" spans="1:49">
      <c r="A109" s="31"/>
      <c r="B109" s="23"/>
      <c r="C109" s="72" t="s">
        <v>81</v>
      </c>
      <c r="D109" s="174">
        <v>225072</v>
      </c>
      <c r="E109" s="174"/>
      <c r="F109" s="165">
        <v>150000</v>
      </c>
      <c r="G109" s="77">
        <f t="shared" si="4"/>
        <v>75072</v>
      </c>
      <c r="H109" s="17"/>
    </row>
    <row r="110" spans="1:49">
      <c r="A110" s="31"/>
      <c r="B110" s="23"/>
      <c r="C110" s="182" t="s">
        <v>85</v>
      </c>
      <c r="D110" s="174">
        <v>421089</v>
      </c>
      <c r="E110" s="174"/>
      <c r="F110" s="165">
        <v>191510</v>
      </c>
      <c r="G110" s="71">
        <f>D110-F110</f>
        <v>229579</v>
      </c>
      <c r="H110" s="17"/>
    </row>
    <row r="111" spans="1:49" ht="15.75">
      <c r="A111" s="88"/>
      <c r="B111" s="23"/>
      <c r="C111" s="178" t="s">
        <v>88</v>
      </c>
      <c r="D111" s="179">
        <v>1141510</v>
      </c>
      <c r="E111" s="179"/>
      <c r="F111" s="165">
        <v>1141510</v>
      </c>
      <c r="G111" s="95">
        <f t="shared" si="4"/>
        <v>0</v>
      </c>
      <c r="H111" s="17"/>
    </row>
    <row r="112" spans="1:49" ht="15.75">
      <c r="A112" s="88" t="s">
        <v>10</v>
      </c>
      <c r="B112" s="23">
        <v>481</v>
      </c>
      <c r="C112" s="147" t="s">
        <v>31</v>
      </c>
      <c r="D112" s="18">
        <f>D113+D114+D115</f>
        <v>15000000</v>
      </c>
      <c r="E112" s="18"/>
      <c r="F112" s="20">
        <f>F113+F114+F115</f>
        <v>10501586.640000001</v>
      </c>
      <c r="G112" s="22">
        <f>G113+G114+G115</f>
        <v>4498413.3599999994</v>
      </c>
      <c r="H112" s="17"/>
    </row>
    <row r="113" spans="1:9" ht="15.75">
      <c r="A113" s="31"/>
      <c r="B113" s="23"/>
      <c r="C113" s="181" t="s">
        <v>31</v>
      </c>
      <c r="D113" s="81">
        <v>800000</v>
      </c>
      <c r="E113" s="18"/>
      <c r="F113" s="71">
        <v>800000</v>
      </c>
      <c r="G113" s="77">
        <f t="shared" si="4"/>
        <v>0</v>
      </c>
      <c r="H113" s="17"/>
    </row>
    <row r="114" spans="1:9">
      <c r="A114" s="31"/>
      <c r="B114" s="23"/>
      <c r="C114" s="8" t="s">
        <v>77</v>
      </c>
      <c r="D114" s="81">
        <v>14200000</v>
      </c>
      <c r="E114" s="10"/>
      <c r="F114" s="71">
        <v>9701586.6400000006</v>
      </c>
      <c r="G114" s="77">
        <f>D114-E114-F114</f>
        <v>4498413.3599999994</v>
      </c>
      <c r="H114" s="17"/>
    </row>
    <row r="115" spans="1:9" ht="15.75">
      <c r="A115" s="31"/>
      <c r="B115" s="23"/>
      <c r="C115" s="8" t="s">
        <v>78</v>
      </c>
      <c r="D115" s="81"/>
      <c r="E115" s="18"/>
      <c r="F115" s="71"/>
      <c r="G115" s="77">
        <f t="shared" si="4"/>
        <v>0</v>
      </c>
      <c r="H115" s="17"/>
    </row>
    <row r="116" spans="1:9" ht="15.75">
      <c r="A116" s="191" t="s">
        <v>12</v>
      </c>
      <c r="B116" s="23">
        <v>511</v>
      </c>
      <c r="C116" s="159" t="s">
        <v>25</v>
      </c>
      <c r="D116" s="99">
        <v>500000</v>
      </c>
      <c r="E116" s="18"/>
      <c r="F116" s="146">
        <f>F117+F118</f>
        <v>114118.18</v>
      </c>
      <c r="G116" s="175">
        <f t="shared" si="4"/>
        <v>385881.82</v>
      </c>
      <c r="H116" s="17"/>
    </row>
    <row r="117" spans="1:9" ht="15.75">
      <c r="A117" s="31"/>
      <c r="B117" s="23"/>
      <c r="C117" s="70" t="s">
        <v>71</v>
      </c>
      <c r="D117" s="174">
        <v>114118.18</v>
      </c>
      <c r="E117" s="18"/>
      <c r="F117" s="165">
        <v>114118.18</v>
      </c>
      <c r="G117" s="95">
        <f t="shared" si="4"/>
        <v>0</v>
      </c>
      <c r="H117" s="17"/>
    </row>
    <row r="118" spans="1:9">
      <c r="A118" s="31"/>
      <c r="B118" s="23"/>
      <c r="C118" s="70"/>
      <c r="D118" s="10"/>
      <c r="E118" s="10"/>
      <c r="F118" s="36"/>
      <c r="G118" s="63">
        <f t="shared" si="4"/>
        <v>0</v>
      </c>
      <c r="H118" s="17"/>
    </row>
    <row r="119" spans="1:9" ht="16.5" thickBot="1">
      <c r="A119" s="32"/>
      <c r="B119" s="106"/>
      <c r="C119" s="67" t="s">
        <v>24</v>
      </c>
      <c r="D119" s="15">
        <f>D116+D112+D104+D23+D7</f>
        <v>404572000</v>
      </c>
      <c r="E119" s="15">
        <f>E116+E112+E104+E23+E7</f>
        <v>0</v>
      </c>
      <c r="F119" s="15">
        <f>F116+F112+F104+F23+F7</f>
        <v>356058233.57999998</v>
      </c>
      <c r="G119" s="50">
        <f>G116+G112+G104+G23+G7</f>
        <v>48513766.420000024</v>
      </c>
      <c r="H119" s="19"/>
    </row>
    <row r="120" spans="1:9">
      <c r="H120" s="16"/>
      <c r="I120" s="231"/>
    </row>
    <row r="121" spans="1:9">
      <c r="H121" s="16"/>
    </row>
    <row r="129" spans="5:7">
      <c r="E129" s="16"/>
      <c r="F129" s="16"/>
      <c r="G129" s="16"/>
    </row>
  </sheetData>
  <mergeCells count="29">
    <mergeCell ref="E60:E62"/>
    <mergeCell ref="G51:G52"/>
    <mergeCell ref="G60:G62"/>
    <mergeCell ref="G28:G31"/>
    <mergeCell ref="F4:F5"/>
    <mergeCell ref="F28:F31"/>
    <mergeCell ref="F51:F52"/>
    <mergeCell ref="F60:F62"/>
    <mergeCell ref="A51:A52"/>
    <mergeCell ref="B51:B52"/>
    <mergeCell ref="A100:A101"/>
    <mergeCell ref="A2:G2"/>
    <mergeCell ref="A3:G3"/>
    <mergeCell ref="D28:D31"/>
    <mergeCell ref="E51:E52"/>
    <mergeCell ref="E4:E5"/>
    <mergeCell ref="B4:B5"/>
    <mergeCell ref="G4:G5"/>
    <mergeCell ref="A4:A5"/>
    <mergeCell ref="C4:C5"/>
    <mergeCell ref="E28:E31"/>
    <mergeCell ref="D4:D5"/>
    <mergeCell ref="D50:D52"/>
    <mergeCell ref="C51:C52"/>
    <mergeCell ref="D60:D62"/>
    <mergeCell ref="A102:A103"/>
    <mergeCell ref="B103:B104"/>
    <mergeCell ref="A84:A85"/>
    <mergeCell ref="B84:B85"/>
  </mergeCells>
  <phoneticPr fontId="2" type="noConversion"/>
  <pageMargins left="0.18" right="0" top="0.3" bottom="0.19" header="0.22" footer="0"/>
  <pageSetup paperSize="9" scale="90" orientation="landscape" horizontalDpi="1200" verticalDpi="1200" r:id="rId1"/>
  <headerFooter alignWithMargins="0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2011</vt:lpstr>
      <vt:lpstr>'Буџет 2011'!Print_Titles</vt:lpstr>
    </vt:vector>
  </TitlesOfParts>
  <Company>IBM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USER</dc:creator>
  <cp:lastModifiedBy>Goran</cp:lastModifiedBy>
  <cp:lastPrinted>2012-01-18T11:14:44Z</cp:lastPrinted>
  <dcterms:created xsi:type="dcterms:W3CDTF">2004-05-23T09:11:11Z</dcterms:created>
  <dcterms:modified xsi:type="dcterms:W3CDTF">2014-03-18T09:21:27Z</dcterms:modified>
</cp:coreProperties>
</file>